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RE\RES\DZ\Klimaatadaptatie\2025\Toetsingsformulier en handboek\DEFINITIEF, Puntensysteem en handboek\Upload corsa en B&amp;W\"/>
    </mc:Choice>
  </mc:AlternateContent>
  <xr:revisionPtr revIDLastSave="0" documentId="8_{5EE9D1E7-DE0B-479C-A4B9-186FE7F8A418}" xr6:coauthVersionLast="47" xr6:coauthVersionMax="47" xr10:uidLastSave="{00000000-0000-0000-0000-000000000000}"/>
  <bookViews>
    <workbookView xWindow="-120" yWindow="-120" windowWidth="29040" windowHeight="17640" tabRatio="833" xr2:uid="{2EF42D44-2E70-4520-9171-75D9BD20638E}"/>
  </bookViews>
  <sheets>
    <sheet name="Introductie en doelstellingen" sheetId="20" r:id="rId1"/>
    <sheet name="Projectoverzicht" sheetId="1" r:id="rId2"/>
    <sheet name="Processtappen" sheetId="2" r:id="rId3"/>
    <sheet name="Maatregelen" sheetId="5" r:id="rId4"/>
    <sheet name="Checklist Doelsoorten" sheetId="3" r:id="rId5"/>
    <sheet name="Dropdowns" sheetId="19"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5" i="5" l="1"/>
  <c r="N63" i="5"/>
  <c r="O69" i="5"/>
  <c r="L21" i="5"/>
  <c r="K21" i="5"/>
  <c r="D40" i="1"/>
  <c r="F61" i="1"/>
  <c r="F59" i="1" s="1"/>
  <c r="F51" i="3"/>
  <c r="K13" i="5"/>
  <c r="F133" i="3"/>
  <c r="F125" i="3"/>
  <c r="F123" i="3"/>
  <c r="F121" i="3"/>
  <c r="F113" i="3"/>
  <c r="F87" i="3"/>
  <c r="F89" i="3"/>
  <c r="F39" i="3"/>
  <c r="F31" i="3"/>
  <c r="F15" i="3"/>
  <c r="N144" i="1"/>
  <c r="D61" i="1"/>
  <c r="E29" i="1"/>
  <c r="D139" i="1" s="1"/>
  <c r="D48" i="1"/>
  <c r="D46" i="1"/>
  <c r="D44" i="1"/>
  <c r="D42" i="1"/>
  <c r="B71" i="1" l="1"/>
  <c r="D71" i="1" s="1"/>
  <c r="N161" i="1" l="1"/>
  <c r="N155" i="1"/>
  <c r="N150" i="1"/>
  <c r="O72" i="5"/>
  <c r="N72" i="5"/>
  <c r="M72" i="5"/>
  <c r="L72" i="5"/>
  <c r="K72" i="5"/>
  <c r="N75" i="5"/>
  <c r="N76" i="5"/>
  <c r="N74" i="5"/>
  <c r="M75" i="5"/>
  <c r="M76" i="5"/>
  <c r="M74" i="5"/>
  <c r="O46" i="5"/>
  <c r="N46" i="5"/>
  <c r="M46" i="5"/>
  <c r="L46" i="5"/>
  <c r="K46" i="5"/>
  <c r="L42" i="2"/>
  <c r="L40" i="2"/>
  <c r="N164" i="1" l="1"/>
  <c r="F139" i="1" s="1"/>
  <c r="H139" i="1" s="1"/>
  <c r="F29" i="3"/>
  <c r="F27" i="3"/>
  <c r="B25" i="3" l="1"/>
  <c r="F33" i="3"/>
  <c r="F17" i="3"/>
  <c r="I5" i="19" l="1"/>
  <c r="H76" i="1" s="1"/>
  <c r="L35" i="5"/>
  <c r="F135" i="3"/>
  <c r="B131" i="3" s="1"/>
  <c r="F53" i="3"/>
  <c r="F127" i="3"/>
  <c r="B119" i="3" s="1"/>
  <c r="I13" i="19" s="1"/>
  <c r="F99" i="3"/>
  <c r="F109" i="3"/>
  <c r="F111" i="3"/>
  <c r="F97" i="3"/>
  <c r="F41" i="3"/>
  <c r="B37" i="3" s="1"/>
  <c r="F85" i="3"/>
  <c r="B83" i="3" s="1"/>
  <c r="F77" i="3"/>
  <c r="F75" i="3"/>
  <c r="F65" i="3"/>
  <c r="F63" i="3"/>
  <c r="F19" i="3"/>
  <c r="B73" i="3" l="1"/>
  <c r="I9" i="19" s="1"/>
  <c r="B95" i="3"/>
  <c r="B107" i="3"/>
  <c r="I12" i="19" s="1"/>
  <c r="B49" i="3"/>
  <c r="B61" i="3"/>
  <c r="I8" i="19" s="1"/>
  <c r="H59" i="1"/>
  <c r="L31" i="2" l="1"/>
  <c r="L29" i="2"/>
  <c r="L27" i="2"/>
  <c r="L22" i="2"/>
  <c r="L20" i="2"/>
  <c r="L18" i="2"/>
  <c r="L16" i="2"/>
  <c r="L14" i="2"/>
  <c r="L24" i="2"/>
  <c r="O66" i="5"/>
  <c r="N66" i="5"/>
  <c r="M66" i="5"/>
  <c r="L66" i="5"/>
  <c r="K66" i="5"/>
  <c r="O65" i="5"/>
  <c r="N65" i="5"/>
  <c r="L65" i="5"/>
  <c r="K65" i="5"/>
  <c r="O45" i="5"/>
  <c r="N45" i="5"/>
  <c r="M45" i="5"/>
  <c r="L45" i="5"/>
  <c r="K45" i="5"/>
  <c r="O42" i="5"/>
  <c r="N42" i="5"/>
  <c r="M42" i="5"/>
  <c r="L42" i="5"/>
  <c r="K42" i="5"/>
  <c r="O41" i="5"/>
  <c r="N41" i="5"/>
  <c r="M41" i="5"/>
  <c r="L41" i="5"/>
  <c r="K41" i="5"/>
  <c r="O24" i="5"/>
  <c r="N24" i="5"/>
  <c r="M24" i="5"/>
  <c r="L24" i="5"/>
  <c r="K24" i="5"/>
  <c r="O31" i="5"/>
  <c r="N31" i="5"/>
  <c r="M31" i="5"/>
  <c r="L31" i="5"/>
  <c r="K31" i="5"/>
  <c r="O61" i="5"/>
  <c r="N61" i="5"/>
  <c r="M61" i="5"/>
  <c r="L61" i="5"/>
  <c r="K61" i="5"/>
  <c r="O60" i="5"/>
  <c r="N60" i="5"/>
  <c r="M60" i="5"/>
  <c r="L60" i="5"/>
  <c r="K60" i="5"/>
  <c r="O71" i="5"/>
  <c r="N71" i="5"/>
  <c r="M71" i="5"/>
  <c r="L71" i="5"/>
  <c r="K71" i="5"/>
  <c r="O70" i="5"/>
  <c r="N70" i="5"/>
  <c r="M70" i="5"/>
  <c r="L70" i="5"/>
  <c r="K70" i="5"/>
  <c r="M21" i="5"/>
  <c r="N21" i="5"/>
  <c r="O21" i="5"/>
  <c r="L67" i="5" l="1"/>
  <c r="F137" i="3"/>
  <c r="F101" i="3"/>
  <c r="F79" i="3"/>
  <c r="F67" i="3"/>
  <c r="F69" i="3"/>
  <c r="F43" i="3"/>
  <c r="C181" i="1" l="1"/>
  <c r="D181" i="1" s="1"/>
  <c r="K181" i="1"/>
  <c r="L181" i="1" s="1"/>
  <c r="I181" i="1" l="1"/>
  <c r="J181" i="1" s="1"/>
  <c r="G181" i="1"/>
  <c r="H181" i="1" s="1"/>
  <c r="E181" i="1" l="1"/>
  <c r="F181" i="1" s="1"/>
  <c r="O14" i="5" l="1"/>
  <c r="O15" i="5"/>
  <c r="O16" i="5"/>
  <c r="O17" i="5"/>
  <c r="O18" i="5"/>
  <c r="O19" i="5"/>
  <c r="O20" i="5"/>
  <c r="O13" i="5"/>
  <c r="N14" i="5"/>
  <c r="N15" i="5"/>
  <c r="N16" i="5"/>
  <c r="N17" i="5"/>
  <c r="N18" i="5"/>
  <c r="N19" i="5"/>
  <c r="N20" i="5"/>
  <c r="N13" i="5"/>
  <c r="M14" i="5"/>
  <c r="M15" i="5"/>
  <c r="M16" i="5"/>
  <c r="M17" i="5"/>
  <c r="M18" i="5"/>
  <c r="M19" i="5"/>
  <c r="M20" i="5"/>
  <c r="M13" i="5"/>
  <c r="L14" i="5"/>
  <c r="L15" i="5"/>
  <c r="L16" i="5"/>
  <c r="L17" i="5"/>
  <c r="L18" i="5"/>
  <c r="L19" i="5"/>
  <c r="L20" i="5"/>
  <c r="L13" i="5"/>
  <c r="K23" i="5"/>
  <c r="K25" i="5"/>
  <c r="K26" i="5"/>
  <c r="K27" i="5"/>
  <c r="K28" i="5"/>
  <c r="K29" i="5"/>
  <c r="K30" i="5"/>
  <c r="K32" i="5"/>
  <c r="K34" i="5"/>
  <c r="K35" i="5"/>
  <c r="K36" i="5"/>
  <c r="K37" i="5"/>
  <c r="K39" i="5"/>
  <c r="K40" i="5"/>
  <c r="K43" i="5"/>
  <c r="K44" i="5"/>
  <c r="K47" i="5"/>
  <c r="K48" i="5"/>
  <c r="K49" i="5"/>
  <c r="K50" i="5"/>
  <c r="K51" i="5"/>
  <c r="K53" i="5"/>
  <c r="K54" i="5"/>
  <c r="K55" i="5"/>
  <c r="K56" i="5"/>
  <c r="K57" i="5"/>
  <c r="K58" i="5"/>
  <c r="K59" i="5"/>
  <c r="K62" i="5"/>
  <c r="K63" i="5"/>
  <c r="K64" i="5"/>
  <c r="K67" i="5"/>
  <c r="K69" i="5"/>
  <c r="K73" i="5"/>
  <c r="K74" i="5"/>
  <c r="K75" i="5"/>
  <c r="K76" i="5"/>
  <c r="K77" i="5"/>
  <c r="K78" i="5"/>
  <c r="K79" i="5"/>
  <c r="K14" i="5"/>
  <c r="K15" i="5"/>
  <c r="K16" i="5"/>
  <c r="K17" i="5"/>
  <c r="K18" i="5"/>
  <c r="K19" i="5"/>
  <c r="K20" i="5"/>
  <c r="L39" i="5"/>
  <c r="M26" i="5"/>
  <c r="L23" i="5"/>
  <c r="K81" i="5"/>
  <c r="O30" i="5"/>
  <c r="O32" i="5"/>
  <c r="N30" i="5"/>
  <c r="N32" i="5"/>
  <c r="L30" i="5"/>
  <c r="L32" i="5"/>
  <c r="M30" i="5"/>
  <c r="M32" i="5"/>
  <c r="K82" i="5" l="1"/>
  <c r="F40" i="1" s="1"/>
  <c r="H40" i="1" s="1"/>
  <c r="O51" i="5"/>
  <c r="N51" i="5"/>
  <c r="M51" i="5"/>
  <c r="L51" i="5"/>
  <c r="L49" i="2" l="1"/>
  <c r="L47" i="2"/>
  <c r="C182" i="1" l="1"/>
  <c r="D182" i="1" s="1"/>
  <c r="O78" i="5"/>
  <c r="N78" i="5"/>
  <c r="M78" i="5"/>
  <c r="L78" i="5"/>
  <c r="F139" i="3"/>
  <c r="F115" i="3"/>
  <c r="F103" i="3"/>
  <c r="I11" i="19" s="1"/>
  <c r="F91" i="3"/>
  <c r="I10" i="19" s="1"/>
  <c r="F57" i="3"/>
  <c r="F55" i="3"/>
  <c r="F45" i="3"/>
  <c r="I6" i="19" s="1"/>
  <c r="H78" i="1" s="1"/>
  <c r="F21" i="3"/>
  <c r="B13" i="3" l="1"/>
  <c r="I4" i="19" s="1"/>
  <c r="H74" i="1" s="1"/>
  <c r="F71" i="1" s="1"/>
  <c r="H71" i="1" s="1"/>
  <c r="I7" i="19"/>
  <c r="I14" i="19"/>
  <c r="M69" i="5" l="1"/>
  <c r="O75" i="5"/>
  <c r="O76" i="5"/>
  <c r="O74" i="5"/>
  <c r="O59" i="5"/>
  <c r="O62" i="5"/>
  <c r="O63" i="5"/>
  <c r="O64" i="5"/>
  <c r="O67" i="5"/>
  <c r="O43" i="5"/>
  <c r="O44" i="5"/>
  <c r="O47" i="5"/>
  <c r="O48" i="5"/>
  <c r="O49" i="5"/>
  <c r="O50" i="5"/>
  <c r="O40" i="5"/>
  <c r="O35" i="5"/>
  <c r="O34" i="5"/>
  <c r="O25" i="5"/>
  <c r="O26" i="5"/>
  <c r="O27" i="5"/>
  <c r="O28" i="5"/>
  <c r="O29" i="5"/>
  <c r="O23" i="5"/>
  <c r="N59" i="5"/>
  <c r="N62" i="5"/>
  <c r="N64" i="5"/>
  <c r="N67" i="5"/>
  <c r="N43" i="5"/>
  <c r="N44" i="5"/>
  <c r="N47" i="5"/>
  <c r="N48" i="5"/>
  <c r="N49" i="5"/>
  <c r="N50" i="5"/>
  <c r="N40" i="5"/>
  <c r="N35" i="5"/>
  <c r="N34" i="5"/>
  <c r="N25" i="5"/>
  <c r="N26" i="5"/>
  <c r="N27" i="5"/>
  <c r="N28" i="5"/>
  <c r="N29" i="5"/>
  <c r="N23" i="5"/>
  <c r="L75" i="5"/>
  <c r="L76" i="5"/>
  <c r="L74" i="5"/>
  <c r="M59" i="5"/>
  <c r="M62" i="5"/>
  <c r="M63" i="5"/>
  <c r="M64" i="5"/>
  <c r="M67" i="5"/>
  <c r="M43" i="5"/>
  <c r="M44" i="5"/>
  <c r="M47" i="5"/>
  <c r="M48" i="5"/>
  <c r="M49" i="5"/>
  <c r="M50" i="5"/>
  <c r="M40" i="5"/>
  <c r="M35" i="5"/>
  <c r="M34" i="5"/>
  <c r="M25" i="5"/>
  <c r="M27" i="5"/>
  <c r="M28" i="5"/>
  <c r="M29" i="5"/>
  <c r="M23" i="5"/>
  <c r="M39" i="5"/>
  <c r="O39" i="5"/>
  <c r="N39" i="5"/>
  <c r="L59" i="5"/>
  <c r="L62" i="5"/>
  <c r="L63" i="5"/>
  <c r="L64" i="5"/>
  <c r="L43" i="5"/>
  <c r="L44" i="5"/>
  <c r="L47" i="5"/>
  <c r="L48" i="5"/>
  <c r="L49" i="5"/>
  <c r="L50" i="5"/>
  <c r="L40" i="5"/>
  <c r="L34" i="5"/>
  <c r="L25" i="5"/>
  <c r="L26" i="5"/>
  <c r="L27" i="5"/>
  <c r="L28" i="5"/>
  <c r="L29" i="5"/>
  <c r="O37" i="5" l="1"/>
  <c r="N37" i="5"/>
  <c r="M37" i="5"/>
  <c r="L37" i="5"/>
  <c r="L79" i="5" l="1"/>
  <c r="M79" i="5"/>
  <c r="N79" i="5"/>
  <c r="O79" i="5"/>
  <c r="O73" i="5"/>
  <c r="N73" i="5"/>
  <c r="M73" i="5"/>
  <c r="L73" i="5"/>
  <c r="L53" i="5"/>
  <c r="M53" i="5"/>
  <c r="N53" i="5"/>
  <c r="O53" i="5"/>
  <c r="L54" i="5"/>
  <c r="M54" i="5"/>
  <c r="N54" i="5"/>
  <c r="O54" i="5"/>
  <c r="L55" i="5"/>
  <c r="M55" i="5"/>
  <c r="N55" i="5"/>
  <c r="O55" i="5"/>
  <c r="L56" i="5"/>
  <c r="M56" i="5"/>
  <c r="N56" i="5"/>
  <c r="O56" i="5"/>
  <c r="L57" i="5"/>
  <c r="M57" i="5"/>
  <c r="N57" i="5"/>
  <c r="O57" i="5"/>
  <c r="L58" i="5"/>
  <c r="M58" i="5"/>
  <c r="N58" i="5"/>
  <c r="O58" i="5"/>
  <c r="N69" i="5"/>
  <c r="L69" i="5"/>
  <c r="O81" i="5" l="1"/>
  <c r="N81" i="5"/>
  <c r="M81" i="5"/>
  <c r="L81" i="5"/>
  <c r="O77" i="5"/>
  <c r="N77" i="5"/>
  <c r="M77" i="5"/>
  <c r="L77" i="5"/>
  <c r="O36" i="5" l="1"/>
  <c r="N36" i="5"/>
  <c r="M36" i="5"/>
  <c r="L36" i="5"/>
  <c r="L33" i="2"/>
  <c r="L36" i="2"/>
  <c r="L38" i="2"/>
  <c r="L45" i="2"/>
  <c r="L82" i="5" l="1"/>
  <c r="F42" i="1" s="1"/>
  <c r="O82" i="5"/>
  <c r="F48" i="1" s="1"/>
  <c r="M82" i="5"/>
  <c r="F44" i="1" s="1"/>
  <c r="N82" i="5"/>
  <c r="F46" i="1" s="1"/>
  <c r="L51" i="2"/>
  <c r="E182" i="1"/>
  <c r="F182" i="1" s="1"/>
  <c r="H42" i="1"/>
  <c r="H46" i="1" l="1"/>
  <c r="I182" i="1"/>
  <c r="J182" i="1" s="1"/>
  <c r="H44" i="1"/>
  <c r="G182" i="1"/>
  <c r="H182" i="1" s="1"/>
  <c r="H48" i="1"/>
  <c r="K182" i="1"/>
  <c r="L182" i="1" s="1"/>
</calcChain>
</file>

<file path=xl/sharedStrings.xml><?xml version="1.0" encoding="utf-8"?>
<sst xmlns="http://schemas.openxmlformats.org/spreadsheetml/2006/main" count="744" uniqueCount="486">
  <si>
    <t>Introductie:</t>
  </si>
  <si>
    <t>Systematiek:</t>
  </si>
  <si>
    <t>Doelstellingen:</t>
  </si>
  <si>
    <t>Klimaatadaptatie:</t>
  </si>
  <si>
    <t>Wateroverlast</t>
  </si>
  <si>
    <t>Droogte</t>
  </si>
  <si>
    <t>Hitte</t>
  </si>
  <si>
    <t>Percentage groen/blauw op kavel</t>
  </si>
  <si>
    <t>Verbinding</t>
  </si>
  <si>
    <t>Het horizontale en verticale oppervlak wordt in samenhang met de groenblauwe structuren in de bredere omgeving ingericht.
De inrichting van het groen past in de doelstellingen en groenstructuren in de omgeving.</t>
  </si>
  <si>
    <t>Ecologische kwaliteit</t>
  </si>
  <si>
    <t>Waardevolle habitat en basiskwaliteit natuur willen we behouden en waar mogelijk versterken of realiseren. Hierbij is het van belang lokale habitattypen en soortencategorieën in beeld te brengen en doelstellingen af te stemmen op de grootte van de ontwikkeling, gebiedsspecifieke condities en de groen- en waterstructuren in de omgeving. Daarbij wordt het gebied ingericht op duurzame en gezonde groei en ontwikkeling, zoals ruime groeiplaatsen, gezonde bodemkwaliteit en het zoveel mogelijk behouden van het bestaande groen en de oorspronkelijke bodem.</t>
  </si>
  <si>
    <t>Doelsoorten</t>
  </si>
  <si>
    <t>Nest- en/of verblijfplaatsen</t>
  </si>
  <si>
    <t>Natuurinclusieve inrichtingsmaatregelen</t>
  </si>
  <si>
    <t>Projectinformatie:</t>
  </si>
  <si>
    <t>Toelichting</t>
  </si>
  <si>
    <t>Projectnaam:</t>
  </si>
  <si>
    <t>Ontwikkelaar:</t>
  </si>
  <si>
    <t>Ecologisch adviseur:</t>
  </si>
  <si>
    <t>Locatie plangebied (adres):</t>
  </si>
  <si>
    <t>Grootte van het plangebied:</t>
  </si>
  <si>
    <t xml:space="preserve">m² </t>
  </si>
  <si>
    <t>Het gebied is het totale oppervlak van het te ontwikkelen gebied inclusief bebouwing.</t>
  </si>
  <si>
    <t>Bebouwd oppervlak:</t>
  </si>
  <si>
    <t>Footprint van je gebouw.</t>
  </si>
  <si>
    <t>Gevel oppervlakte:</t>
  </si>
  <si>
    <t>Totale oppervlakte aan gevel van de gehele gebouwschil.</t>
  </si>
  <si>
    <t>Bouwhoogte:</t>
  </si>
  <si>
    <t>m</t>
  </si>
  <si>
    <t>Aantal verhuur of verkoopbare eenheden:</t>
  </si>
  <si>
    <t>Aantal</t>
  </si>
  <si>
    <t xml:space="preserve">Zoals woningen en verblijfsruimtes. Voor scholen, kantoren en zorginstellingen kijken we naar het aantal veblijfsruimtes. </t>
  </si>
  <si>
    <t>Project categorie:</t>
  </si>
  <si>
    <t>Kwantitatieve doelstellingen:</t>
  </si>
  <si>
    <t>Puntenaantal:</t>
  </si>
  <si>
    <t>Doel:</t>
  </si>
  <si>
    <t>Behaald:</t>
  </si>
  <si>
    <t>Doel behaald?</t>
  </si>
  <si>
    <t>Verblijfsplaatsen</t>
  </si>
  <si>
    <t>Natuurinclusiviteit</t>
  </si>
  <si>
    <t>Hittestress</t>
  </si>
  <si>
    <t>Tabel</t>
  </si>
  <si>
    <t xml:space="preserve"> </t>
  </si>
  <si>
    <t>Gehaalded Score</t>
  </si>
  <si>
    <t>Doel</t>
  </si>
  <si>
    <t>Behaald</t>
  </si>
  <si>
    <t>Groennorm %</t>
  </si>
  <si>
    <t xml:space="preserve">Groennorm m² </t>
  </si>
  <si>
    <t>Omvang project</t>
  </si>
  <si>
    <t xml:space="preserve"> Behaald:</t>
  </si>
  <si>
    <t>Schrijf eventueel een toelichting:</t>
  </si>
  <si>
    <t>Doelsoort 1:</t>
  </si>
  <si>
    <t>selecteer..</t>
  </si>
  <si>
    <t>Doelsoort 2:</t>
  </si>
  <si>
    <t>Doelsoort 3:</t>
  </si>
  <si>
    <t>Behoud en bescherming</t>
  </si>
  <si>
    <t>Omschrijf hoe er aan het kwalitatieve doel wordt voldaan:</t>
  </si>
  <si>
    <t>Omgaan met neerslag</t>
  </si>
  <si>
    <t xml:space="preserve">Bij middelgrote en grote projecten is hemelwaterafvoer via de gemeentelijke riolering niet toegestaan. </t>
  </si>
  <si>
    <t>Droogtebestendig</t>
  </si>
  <si>
    <t>De inrichting van het plangebied is afgestemd op de verwachte grondwaterstanden en de zoetwaterbeschikbaarheid tijdens droogte.</t>
  </si>
  <si>
    <t>Vitale en kwetsbare functies zijn bestand tegen langdurige droogte.</t>
  </si>
  <si>
    <t>Hitterobuust</t>
  </si>
  <si>
    <t>Het plan voorziet in 40% schaduw (op de hoogste stand van de zon op 21 juni om 14 uur) voor verblijfsplekken en gebieden waar langzaam verkeer zich verplaatst en 30% schaduw op buurtniveau.</t>
  </si>
  <si>
    <t>Het streven in om 40% van alle horizontale en verticale oppervlakten warmtewerend of verkoelend in te richten.</t>
  </si>
  <si>
    <t>De koeling van gebouwen leidt niet tot opwarming van de (verblijfs)ruimte in de directe omgeving.</t>
  </si>
  <si>
    <t>Voldaan?</t>
  </si>
  <si>
    <t>Gevraagd</t>
  </si>
  <si>
    <t>Geleverd</t>
  </si>
  <si>
    <t>Ondersteunende producten</t>
  </si>
  <si>
    <t>Vul in:</t>
  </si>
  <si>
    <t>Toelichting:</t>
  </si>
  <si>
    <t>Hoe wordt invulling gegeven aan deze stap? Welke concrete afspraken zijn er gemaakt?</t>
  </si>
  <si>
    <t>Initiatie fase</t>
  </si>
  <si>
    <t>Ecologisch inrichtingsplan</t>
  </si>
  <si>
    <t>Vermeld hier de naam van de bijlage en eventueel de paginanummers waarin het ecologisch (inrichtings)plan te vinden is:</t>
  </si>
  <si>
    <t>Stap 1</t>
  </si>
  <si>
    <t>Betrek bij middelgrote en grote projecten een ecologisch expert.</t>
  </si>
  <si>
    <t>Ja</t>
  </si>
  <si>
    <t>Er is een ecologisch inrichtingsplan opgesteld met hulp van een ecoloog.</t>
  </si>
  <si>
    <t>Nee, maar dit volgt nog</t>
  </si>
  <si>
    <t>Stap 2</t>
  </si>
  <si>
    <t>Betrek bij middelgrote en grote projecten een duurzaamheids expert.</t>
  </si>
  <si>
    <t>Stap 3</t>
  </si>
  <si>
    <t>Breng in kaart wat de aanwezige diersoorten en waardevolle groenstructuren in het plangebied en de directe omgeving zijn.</t>
  </si>
  <si>
    <t>Stap 4</t>
  </si>
  <si>
    <t>Bekijk de online klimaatatlas van de gemeente voor de thema’s hitte, droogte en wateroverlast.</t>
  </si>
  <si>
    <t>Beheerplan</t>
  </si>
  <si>
    <t>Benoem wie de toekomstige beheerder van de natuurinclusieve maatregelen zal zijn er welke afspraken er op hooflijnen zijn gemaakt:</t>
  </si>
  <si>
    <t>Stap 5</t>
  </si>
  <si>
    <t xml:space="preserve">Voer een quickscan Flora &amp; Fauna en een natuurkansen scan uit om de bestaande en potentiële natuurwaarden in kaart te brengen. </t>
  </si>
  <si>
    <t>Er is een beheerplan opgesteld en afgestemd met de toekomstige beheerder of eigenaar.</t>
  </si>
  <si>
    <t>Stap 6</t>
  </si>
  <si>
    <t>Bepaal welke groenblauwe structuren in de omgeving kunnen worden versterkt met de planontwikkeling.</t>
  </si>
  <si>
    <t>Schetsontwerp</t>
  </si>
  <si>
    <t>Stap 7</t>
  </si>
  <si>
    <t xml:space="preserve">Leg vast welke specifieke diersoorten waar binnen de ontwikkeling hun plek krijgen. </t>
  </si>
  <si>
    <t>Verlichtingsplan</t>
  </si>
  <si>
    <t>Deel de naam van de bijlage waarin het verlichtingsplan te vinden is:</t>
  </si>
  <si>
    <t>Stap 8</t>
  </si>
  <si>
    <t xml:space="preserve">Breng de klimaatadaptieve maatregelen globaal in kaart.  </t>
  </si>
  <si>
    <t>Er is een natuurvriendelijk verlichtingsplan opgesteld.</t>
  </si>
  <si>
    <t>Stap 9</t>
  </si>
  <si>
    <t xml:space="preserve">Breng het functioneren van het oppervlaktewater en het grondwatersysteem in kaart. </t>
  </si>
  <si>
    <t>Stap 10</t>
  </si>
  <si>
    <t xml:space="preserve">Maak inzichtelijk wat de wateropgave vanuit het waterschap is   </t>
  </si>
  <si>
    <t>Educatie- en voorlichtingsplan</t>
  </si>
  <si>
    <t>Geef aan in welk bestand en op welke pagina informatie te vinden is over hoe (toekomstige) bewoners geïnformeerd en betrokken zullen worden:</t>
  </si>
  <si>
    <t>Voorlopigontwerp</t>
  </si>
  <si>
    <t>Stap 11</t>
  </si>
  <si>
    <t xml:space="preserve">Breng in kaart op welke daken en gevels natuurinclusieve en klimaatadaptieve maatregelen zullen worden gerealiseerd. </t>
  </si>
  <si>
    <t>(Toekomstige) bewoners worden geïnformeerd en betrokken bij de natuurinclusieve inrichting.</t>
  </si>
  <si>
    <t>Stap 12</t>
  </si>
  <si>
    <t>Breng in kaart welk soort beplanting (passend bij de habitatwensen van de doelsoorten) waar gerealiseerd wordt. En of het behouden van bestaand groen mogelijk en/of wenselijk is.</t>
  </si>
  <si>
    <t>Stap 13</t>
  </si>
  <si>
    <t>Stem met de afdeling beheer van de gemeente een akkoord af over de voorgestelde inrichting van of aansluiting op eventueel aanwezig openbare gebieden.</t>
  </si>
  <si>
    <t>Definitiefontwerp</t>
  </si>
  <si>
    <t>Stap 14</t>
  </si>
  <si>
    <t xml:space="preserve">Werk alle ingrepen en maatregelen uit vanuit de VO-fase op DO-niveau. Alle onderbouwingen en tekeningen zijn op die uitwerkingen aangepast.	</t>
  </si>
  <si>
    <t>Stap 15</t>
  </si>
  <si>
    <t>Maak een meerjarig beheer- en onderhoudsplan</t>
  </si>
  <si>
    <t>Stap 16</t>
  </si>
  <si>
    <t xml:space="preserve">Stel een verlichtingsplan op </t>
  </si>
  <si>
    <t>Stap 17</t>
  </si>
  <si>
    <t xml:space="preserve">Stel een educatie plan op </t>
  </si>
  <si>
    <t>Checklist: leefgebied per doelsoort</t>
  </si>
  <si>
    <t>Doelsoort:</t>
  </si>
  <si>
    <t>Voorwaarden Leefgebied:</t>
  </si>
  <si>
    <t>Hoeveelheid of antwoord:</t>
  </si>
  <si>
    <t>Huismus</t>
  </si>
  <si>
    <t>Stuks</t>
  </si>
  <si>
    <t>Is aan deze voorwaarde voldaan? Zorg voor onderbouwing in het ontwikkelplan.</t>
  </si>
  <si>
    <t>Nee</t>
  </si>
  <si>
    <t>Meer informatie en inspiratie voor het leefgebied van de huismus: https://natuurinclusiefontwikkelen.nl/huismus/</t>
  </si>
  <si>
    <t>Gewone dwergvleermuis</t>
  </si>
  <si>
    <t xml:space="preserve">Vul in </t>
  </si>
  <si>
    <t>Meer informatie en inspiratie voor het leefgebied van de gewone dwergvleermuis: https://natuurinclusiefontwikkelen.nl/gewone-dwergvleermuis/</t>
  </si>
  <si>
    <t>Weidehommel</t>
  </si>
  <si>
    <t>Meer informatie en inspiratie voor het leefgebied van bijen en vlinders: https://natuurinclusiefontwikkelen.nl/bijen-vlinders/</t>
  </si>
  <si>
    <t>Egel</t>
  </si>
  <si>
    <t>Meer informatie en inspiratie voor het leefgebied van de egel: https://natuurinclusiefontwikkelen.nl/egel/</t>
  </si>
  <si>
    <t>Bruine kikker</t>
  </si>
  <si>
    <t>stuks</t>
  </si>
  <si>
    <t>Meer informatie en inspiratie voor het leefgebied van de bruine kikker: https://natuurinclusiefontwikkelen.nl/bruine-kikker/</t>
  </si>
  <si>
    <t>Pimpelmees</t>
  </si>
  <si>
    <t>Meer informatie en inspiratie voor het leefgebied van de pimpelmees: https://natuurinclusiefontwikkelen.nl/pimpelmees/</t>
  </si>
  <si>
    <t>Rosse vleermuis</t>
  </si>
  <si>
    <t>Meer informatie en inspiratie voor het leefgebied van de rosse vleermuis: https://natuurinclusiefontwikkelen.nl/rosse-vleermuis/</t>
  </si>
  <si>
    <t>Steenuil</t>
  </si>
  <si>
    <t>Meer informatie en inspiratie voor het leefgebied van de steenuil: https://natuurinclusiefontwikkelen.nl/steenuil/</t>
  </si>
  <si>
    <t>Glassnijder</t>
  </si>
  <si>
    <t>Meer informatie en inspiratie voor het leefgebied van de glassnijder: https://natuurinclusiefontwikkelen.nl/glassnijder/</t>
  </si>
  <si>
    <t>Argusvlinder</t>
  </si>
  <si>
    <t>Meer informatie en inspiratie voor het leefgebied van de argusvlinder: https://natuurinclusiefontwikkelen.nl/argusvlinder/</t>
  </si>
  <si>
    <t>Invulformulier maatregelen</t>
  </si>
  <si>
    <t>Mogelijk haalbare punten</t>
  </si>
  <si>
    <t>Maatregel</t>
  </si>
  <si>
    <t xml:space="preserve">Nestvoorzieningen </t>
  </si>
  <si>
    <t>Per:</t>
  </si>
  <si>
    <t>A</t>
  </si>
  <si>
    <t>A1</t>
  </si>
  <si>
    <t>Nestvoorziening/broedplaatsen voor de huismus</t>
  </si>
  <si>
    <t>Stuk</t>
  </si>
  <si>
    <t>A2</t>
  </si>
  <si>
    <t>Nestvoorziening/broedplaatsen voor de gierzwaluw</t>
  </si>
  <si>
    <t>A3</t>
  </si>
  <si>
    <t>Broedplaatsen voor andere gebouw-bewonende vogels</t>
  </si>
  <si>
    <t>A4</t>
  </si>
  <si>
    <t>Zomer- en paarverblijven voor de gewone dwergvleermuis</t>
  </si>
  <si>
    <t>A5</t>
  </si>
  <si>
    <t>Kraamverblijven voor de gewone dwergvleermuis</t>
  </si>
  <si>
    <t>A6</t>
  </si>
  <si>
    <t>Massawinterverblijven voor de gewone dwergvleermuis</t>
  </si>
  <si>
    <t>A7</t>
  </si>
  <si>
    <t>Verblijven voor andere gebouw-bewonende vleermuizen, zoals de laatvlieger en meervleermuis</t>
  </si>
  <si>
    <t>A8</t>
  </si>
  <si>
    <t>A9</t>
  </si>
  <si>
    <t>Overige verblijfplaatsen voor andere (doel)soorten</t>
  </si>
  <si>
    <t>B</t>
  </si>
  <si>
    <t>Daken:</t>
  </si>
  <si>
    <t>B1</t>
  </si>
  <si>
    <t>Bruin dak</t>
  </si>
  <si>
    <t>B2</t>
  </si>
  <si>
    <t>Groen dak (5 – 7 cm substraat)</t>
  </si>
  <si>
    <t>B3</t>
  </si>
  <si>
    <t>Groen dak (7 - 15 cm substraat)</t>
  </si>
  <si>
    <t>B4</t>
  </si>
  <si>
    <t>Groen dak (15 - 30 cm substraat)</t>
  </si>
  <si>
    <t>B5</t>
  </si>
  <si>
    <t>Groen dak (30 - 50 cm substraat)</t>
  </si>
  <si>
    <t>B6</t>
  </si>
  <si>
    <t>Groen dak (&gt; 50 cm substraat)</t>
  </si>
  <si>
    <t>B7</t>
  </si>
  <si>
    <t xml:space="preserve">Verblijfsdak </t>
  </si>
  <si>
    <t>B8</t>
  </si>
  <si>
    <t>Reflecterend dak</t>
  </si>
  <si>
    <t>B9</t>
  </si>
  <si>
    <t>B10</t>
  </si>
  <si>
    <t>Natuurlijk waterdak met open water en waterplanten</t>
  </si>
  <si>
    <t>C</t>
  </si>
  <si>
    <t>Gevel:</t>
  </si>
  <si>
    <t>C1</t>
  </si>
  <si>
    <t>Groene gevel (klimgroen)</t>
  </si>
  <si>
    <t>C2</t>
  </si>
  <si>
    <t>C3</t>
  </si>
  <si>
    <t>Warmte werende gevel</t>
  </si>
  <si>
    <t>C4</t>
  </si>
  <si>
    <t>Buitenzonwering of overstek</t>
  </si>
  <si>
    <t>eenheid</t>
  </si>
  <si>
    <t>Natuurlijke ventilatie</t>
  </si>
  <si>
    <t>D</t>
  </si>
  <si>
    <t>Inrichting:</t>
  </si>
  <si>
    <t>D1</t>
  </si>
  <si>
    <t>Open water</t>
  </si>
  <si>
    <t>D2</t>
  </si>
  <si>
    <t>Natuurvriendelijkeoevers</t>
  </si>
  <si>
    <t>D3</t>
  </si>
  <si>
    <t>D4</t>
  </si>
  <si>
    <t>Muurplanten in de kade(muur)</t>
  </si>
  <si>
    <t>D5</t>
  </si>
  <si>
    <t xml:space="preserve">Amfibieënpoel </t>
  </si>
  <si>
    <t>D6</t>
  </si>
  <si>
    <t>Verdiept plantvak</t>
  </si>
  <si>
    <t>D7</t>
  </si>
  <si>
    <t>Vloeivelden</t>
  </si>
  <si>
    <t>D8</t>
  </si>
  <si>
    <t xml:space="preserve">Ecologische wadi </t>
  </si>
  <si>
    <t>D9</t>
  </si>
  <si>
    <t>Infiltratievoorziening</t>
  </si>
  <si>
    <t>D10</t>
  </si>
  <si>
    <t>Natuurlijke halfverharding</t>
  </si>
  <si>
    <t>D11</t>
  </si>
  <si>
    <t xml:space="preserve">Doorgroeibare verharding. </t>
  </si>
  <si>
    <t>D12</t>
  </si>
  <si>
    <t>D13</t>
  </si>
  <si>
    <t>Gezamenlijke tuin op maaiveld</t>
  </si>
  <si>
    <t>E</t>
  </si>
  <si>
    <t>Beplanting:</t>
  </si>
  <si>
    <t>E1</t>
  </si>
  <si>
    <t>E2</t>
  </si>
  <si>
    <t>E3</t>
  </si>
  <si>
    <t>E4</t>
  </si>
  <si>
    <t>E5</t>
  </si>
  <si>
    <t>Aanplanten boom 1e grootte</t>
  </si>
  <si>
    <t>E6</t>
  </si>
  <si>
    <t>Aanplanten boom 2e grootte</t>
  </si>
  <si>
    <t>E7</t>
  </si>
  <si>
    <t>Aanplanten boom 3e grootte</t>
  </si>
  <si>
    <t>E8</t>
  </si>
  <si>
    <t>Lage heesters, heggen en hagen van 1 soort</t>
  </si>
  <si>
    <t>E9</t>
  </si>
  <si>
    <t>Hoge heesters, heggen en hagen van 1 soort</t>
  </si>
  <si>
    <t>E10</t>
  </si>
  <si>
    <t>E11</t>
  </si>
  <si>
    <t>E12</t>
  </si>
  <si>
    <t>Vaste planten</t>
  </si>
  <si>
    <t>E13</t>
  </si>
  <si>
    <t>Bloem- en kruidenrijk grasland</t>
  </si>
  <si>
    <t>E14</t>
  </si>
  <si>
    <t>Gazon</t>
  </si>
  <si>
    <t>E15</t>
  </si>
  <si>
    <t>Particuliere tuinen alleen met grond opgeleverd</t>
  </si>
  <si>
    <t>Braak liggend terrein en kale grond</t>
  </si>
  <si>
    <t>F</t>
  </si>
  <si>
    <t>Technische maatregelen:</t>
  </si>
  <si>
    <t>F1</t>
  </si>
  <si>
    <t>Totale waterberging op daken</t>
  </si>
  <si>
    <t>F2</t>
  </si>
  <si>
    <t xml:space="preserve">Totale waterberging in gebouw </t>
  </si>
  <si>
    <t>F3</t>
  </si>
  <si>
    <t>Totale waterberging in de buitenruimte</t>
  </si>
  <si>
    <t>F4</t>
  </si>
  <si>
    <t>Nuttige toepassing regenwater</t>
  </si>
  <si>
    <t>F5</t>
  </si>
  <si>
    <t>Waterbesparende douchekop</t>
  </si>
  <si>
    <t>Douchekoppen waarvan het waterverbruik van respectievelijk de douche ten hoogste 7 liter water per minuut bedraagt.</t>
  </si>
  <si>
    <t>F6</t>
  </si>
  <si>
    <t>Waterbesparende wastafel kraan</t>
  </si>
  <si>
    <t>Kranen waarvan het waterverbruik van respectievelijk de kraan ten hoogste 7 liter water per minuut bedraagt.</t>
  </si>
  <si>
    <t>F7</t>
  </si>
  <si>
    <t>Waterbesparende toilet</t>
  </si>
  <si>
    <t>Toiletten waarbij voor de grote spoeling ten hoogste 4 liter wordt gebruikt en voor de kleine spoeling ten hoogste 2 liter.</t>
  </si>
  <si>
    <t>F8</t>
  </si>
  <si>
    <t>Balansventilatie met koelfunctie</t>
  </si>
  <si>
    <t>Door sensoren aangestuurd en met WTW en zomerbypass functie.</t>
  </si>
  <si>
    <t>F9</t>
  </si>
  <si>
    <t>Koelen met koudebron</t>
  </si>
  <si>
    <t>Warmte-koude opslag (WKO), horizontale bodemwarmtewisselaars (Bodemlus) of verticale bodemwarmtewisselaars (Bodemlus).</t>
  </si>
  <si>
    <t>F10</t>
  </si>
  <si>
    <t xml:space="preserve">Openbare drinkwatervoorzieningen </t>
  </si>
  <si>
    <t>H</t>
  </si>
  <si>
    <t>Overig:</t>
  </si>
  <si>
    <t>H1</t>
  </si>
  <si>
    <t>OVERIG: Voeg hier zelf een maatregel toe (punten in overleg met de gemeente)</t>
  </si>
  <si>
    <t>Totaal aantal behaalde punten</t>
  </si>
  <si>
    <t>Locatie binnen attentiegebied? En habitats</t>
  </si>
  <si>
    <t>Checklist vul in:</t>
  </si>
  <si>
    <t>n.v.t.</t>
  </si>
  <si>
    <t>N.v.t.</t>
  </si>
  <si>
    <t>andere doelsoort</t>
  </si>
  <si>
    <t>F11</t>
  </si>
  <si>
    <t>Totale inhoud infiltratievoorziening</t>
  </si>
  <si>
    <t>Grenst het plangebied aan het(agrarisch) buitengebied?</t>
  </si>
  <si>
    <t>Bijbehorend document:</t>
  </si>
  <si>
    <t>Percentage groen op kavel</t>
  </si>
  <si>
    <t>Nieuwbouw</t>
  </si>
  <si>
    <t>Renovatie</t>
  </si>
  <si>
    <t>Gemiddelde bouwhoogte.</t>
  </si>
  <si>
    <t xml:space="preserve">Per 100m² bebouwd oppervlak: 1 verblijfplaats </t>
  </si>
  <si>
    <t>Per 100m² plangebied: 2 punten voor natuurinclusieve inrichtingsmaatregelen bij nieuwbouw en 1 punt per 100m² bij renovatie.</t>
  </si>
  <si>
    <t xml:space="preserve">Per 20m² plangebied: 1 punt. Voor renovatie geldt geen minimum. </t>
  </si>
  <si>
    <t xml:space="preserve">Per 100m² plangebied: 1 punt. Voor renovatie geldt geen minimum. </t>
  </si>
  <si>
    <t>Ieder project draagt bij aan het realiseren en behouden van een natuurinclusieve en klimaatadaptieve leefomgeving. De initiatiefnemer heeft vrije keuze in welke maatregelen hij daarvoor treft.  Voorwaarde is wel dat de gekozen maatregelen samen voldoende punten opleveren. 
Daarbij werkt het systeem schalend: hoe groter het plangebied van een project, hoe meer oppervlak met natuurinclusieve inrichting er komt en hoe meer klimaatadaptieve maatregelen moeten worden getroffen. Ook dient een groter plot een grotere hoeveel water op te vangen en te bergen. Altijd in dezelfde verhouding, dus de opgave om samen te zorgen voor natuur en klimaat in onze gemeente is eerlijk verdeeld.
Alle maatregelen hebben een puntenaantal. Het puntenaantal past bij de ecologische en klimaatadaptieve waarde en wenselijkheid van de betreffende maatregel. Punten worden toegekend per 100m² of een deel of veelvoud hiervan. Het inrichten met een maatregel van 6 punten zal dus bij 150m² van die maatregel 9 punten opleveren en bij 25m² is dat 1.5 punt.</t>
  </si>
  <si>
    <t>Voor de natuurinclusieve doelstellingen zetten we in op het natuurinclusief inrichten van voornamelijk horizontale oppervlaktes. De opgave wordt bepaald aan de hand van de grootte van het plangebied, per 100m² moeten 2 punten worden behaald. Punten kunnen behaald worden door onder andere het vergroenen van daken, het toevoegen van beplanting en het inrichten van een diervriendelijk landschap.</t>
  </si>
  <si>
    <t>Per 100 m² bebouwd oppervlak (footprint) moet er 1 nest- of verblijfplaats worden gerealiseerd. Voor middelgrote projecten moeten er verblijfplaatsen voor minimaal 2 verschillende soorten worden gerealiseerd (dit mag ook voor andere gebouw-bewonende soorten zijn dan de doelsoorten), voor grote projecten moet er voor minimaal 3 soorten nest- of verblijfplaatsen worden gerealiseerd.</t>
  </si>
  <si>
    <t>Gaat het om nieuwbouw 
of ingrijpende renovatie?</t>
  </si>
  <si>
    <t>Vul in of het om nieuwbouw of ingrijpende renovatie gaat aan de hand van de definitie van het BBL.</t>
  </si>
  <si>
    <t>Gierzwaluw</t>
  </si>
  <si>
    <t>Meer informatie en inspiratie voor het leefgebied van degierzwaluw:https://natuurinclusiefontwikkelen.nl/doelsoort/gierzwaluw/</t>
  </si>
  <si>
    <r>
      <t>Bij nieuwbouw stellen we de eis dat er 50mm van een korte hevige bui in het plangebied tijdelijk kan worden opgevangen. De opgave wordt berekend door 50mm te vermenigvuldigen met het aantal m² plangebied en uit te drukken in m</t>
    </r>
    <r>
      <rPr>
        <vertAlign val="superscript"/>
        <sz val="8"/>
        <color theme="1"/>
        <rFont val="Trebuchet MS"/>
        <family val="2"/>
      </rPr>
      <t>3</t>
    </r>
    <r>
      <rPr>
        <sz val="8"/>
        <color theme="1"/>
        <rFont val="Trebuchet MS"/>
        <family val="2"/>
      </rPr>
      <t>. Je kunt punten behalen door waterberging te realiseren. Per m</t>
    </r>
    <r>
      <rPr>
        <vertAlign val="superscript"/>
        <sz val="8"/>
        <color theme="1"/>
        <rFont val="Trebuchet MS"/>
        <family val="2"/>
      </rPr>
      <t>3</t>
    </r>
    <r>
      <rPr>
        <sz val="8"/>
        <color theme="1"/>
        <rFont val="Trebuchet MS"/>
        <family val="2"/>
      </rPr>
      <t xml:space="preserve"> waterberging krijg je 1 punt.</t>
    </r>
  </si>
  <si>
    <r>
      <t>Doel</t>
    </r>
    <r>
      <rPr>
        <b/>
        <sz val="8"/>
        <color theme="0"/>
        <rFont val="Trebuchet MS"/>
        <family val="2"/>
      </rPr>
      <t xml:space="preserve"> </t>
    </r>
  </si>
  <si>
    <r>
      <t xml:space="preserve">Kwalitatieve doelen:       </t>
    </r>
    <r>
      <rPr>
        <i/>
        <sz val="10"/>
        <color theme="0"/>
        <rFont val="Trebuchet MS"/>
        <family val="2"/>
      </rPr>
      <t>(Dit is verplicht voor grote projecten)</t>
    </r>
  </si>
  <si>
    <r>
      <t xml:space="preserve">Bijpassende maatregelen:
</t>
    </r>
    <r>
      <rPr>
        <b/>
        <i/>
        <sz val="8"/>
        <color theme="0"/>
        <rFont val="Trebuchet MS"/>
        <family val="2"/>
      </rPr>
      <t>Minimaal één maatregel per leefgebied voorwaarde</t>
    </r>
  </si>
  <si>
    <r>
      <rPr>
        <b/>
        <sz val="9"/>
        <color theme="1"/>
        <rFont val="Trebuchet MS"/>
        <family val="2"/>
      </rPr>
      <t>A1</t>
    </r>
    <r>
      <rPr>
        <sz val="9"/>
        <color theme="1"/>
        <rFont val="Trebuchet MS"/>
        <family val="2"/>
      </rPr>
      <t xml:space="preserve"> Nestvoorziening huismus </t>
    </r>
  </si>
  <si>
    <r>
      <t xml:space="preserve">Voedsel:
</t>
    </r>
    <r>
      <rPr>
        <sz val="9"/>
        <color theme="1"/>
        <rFont val="Trebuchet MS"/>
        <family val="2"/>
      </rPr>
      <t>Voedselplanten, zoals bes-dragende heesters, meidoornstruiken en grassen. Ook zijn gras, zand en water binnen 100m van de verblijven belangrijk.</t>
    </r>
  </si>
  <si>
    <r>
      <t>m</t>
    </r>
    <r>
      <rPr>
        <vertAlign val="superscript"/>
        <sz val="10"/>
        <color theme="1"/>
        <rFont val="Trebuchet MS"/>
        <family val="2"/>
      </rPr>
      <t>2</t>
    </r>
  </si>
  <si>
    <r>
      <rPr>
        <b/>
        <sz val="9"/>
        <color theme="1"/>
        <rFont val="Trebuchet MS"/>
        <family val="2"/>
      </rPr>
      <t>Veiligheid:</t>
    </r>
    <r>
      <rPr>
        <sz val="9"/>
        <color theme="1"/>
        <rFont val="Trebuchet MS"/>
        <family val="2"/>
      </rPr>
      <t xml:space="preserve">
Klimmend groen van minimaal 2-3 meter hoog, solitaire bomen en groenblijvende of stekelige struiken.</t>
    </r>
  </si>
  <si>
    <r>
      <rPr>
        <b/>
        <sz val="9"/>
        <color theme="1"/>
        <rFont val="Trebuchet MS"/>
        <family val="2"/>
      </rPr>
      <t>Verbinding:</t>
    </r>
    <r>
      <rPr>
        <sz val="9"/>
        <color theme="1"/>
        <rFont val="Trebuchet MS"/>
        <family val="2"/>
      </rPr>
      <t xml:space="preserve">
Alle maatregelen realiseren binnen 100m van de broedplaatsen. En andere huismussenpopulaties en geschikt leefgebied in de nabijheid (binnen 300m) voor uitwisseling en groei van de populatie. </t>
    </r>
  </si>
  <si>
    <r>
      <rPr>
        <b/>
        <sz val="9"/>
        <color theme="1"/>
        <rFont val="Trebuchet MS"/>
        <family val="2"/>
      </rPr>
      <t>Verblijfplaats en voortplanting:</t>
    </r>
    <r>
      <rPr>
        <sz val="9"/>
        <color theme="1"/>
        <rFont val="Trebuchet MS"/>
        <family val="2"/>
      </rPr>
      <t xml:space="preserve">
Minimaal 5 nestvoorzieningen in een cluster bij elkaar.</t>
    </r>
  </si>
  <si>
    <r>
      <rPr>
        <b/>
        <sz val="9"/>
        <color theme="1"/>
        <rFont val="Trebuchet MS"/>
        <family val="2"/>
      </rPr>
      <t>A2</t>
    </r>
    <r>
      <rPr>
        <sz val="9"/>
        <color theme="1"/>
        <rFont val="Trebuchet MS"/>
        <family val="2"/>
      </rPr>
      <t xml:space="preserve"> Nestvoorziening gierzwaluw </t>
    </r>
  </si>
  <si>
    <r>
      <t xml:space="preserve">Voedsel:
</t>
    </r>
    <r>
      <rPr>
        <sz val="9"/>
        <color theme="1"/>
        <rFont val="Trebuchet MS"/>
        <family val="2"/>
      </rPr>
      <t>Waterrijke omgeving en insectenrijk (bloemrijk) grasland binnen 500m van de verblijfplaats.</t>
    </r>
  </si>
  <si>
    <r>
      <rPr>
        <b/>
        <sz val="9"/>
        <color theme="1"/>
        <rFont val="Trebuchet MS"/>
        <family val="2"/>
      </rPr>
      <t>Veiligheid:</t>
    </r>
    <r>
      <rPr>
        <sz val="9"/>
        <color theme="1"/>
        <rFont val="Trebuchet MS"/>
        <family val="2"/>
      </rPr>
      <t xml:space="preserve">
Zorg voor een vrije uitvliegmogelijkheid van 3 meter voor en onder de verblijfplaats. </t>
    </r>
  </si>
  <si>
    <r>
      <rPr>
        <b/>
        <sz val="9"/>
        <color theme="1"/>
        <rFont val="Trebuchet MS"/>
        <family val="2"/>
      </rPr>
      <t>Verbinding:</t>
    </r>
    <r>
      <rPr>
        <sz val="9"/>
        <color theme="1"/>
        <rFont val="Trebuchet MS"/>
        <family val="2"/>
      </rPr>
      <t xml:space="preserve">
Water en grasland nabij. Binnen een afstand van 500m.</t>
    </r>
  </si>
  <si>
    <r>
      <rPr>
        <b/>
        <sz val="9"/>
        <color theme="1"/>
        <rFont val="Trebuchet MS"/>
        <family val="2"/>
      </rPr>
      <t xml:space="preserve">Verblijfplaats en voortplanting:
</t>
    </r>
    <r>
      <rPr>
        <sz val="9"/>
        <color theme="1"/>
        <rFont val="Trebuchet MS"/>
        <family val="2"/>
      </rPr>
      <t>Verschillende soorten verblijfplaatsen, bijvoorbeeld in de spouw, als inbouwkast of achter gevelbetimmering.</t>
    </r>
  </si>
  <si>
    <r>
      <rPr>
        <b/>
        <sz val="9"/>
        <color theme="1"/>
        <rFont val="Trebuchet MS"/>
        <family val="2"/>
      </rPr>
      <t xml:space="preserve">A4 </t>
    </r>
    <r>
      <rPr>
        <sz val="9"/>
        <color theme="1"/>
        <rFont val="Trebuchet MS"/>
        <family val="2"/>
      </rPr>
      <t xml:space="preserve">Zomer-/paar-, kraam- en winterverblijven dwergvleermuis
</t>
    </r>
    <r>
      <rPr>
        <b/>
        <sz val="9"/>
        <color theme="1"/>
        <rFont val="Trebuchet MS"/>
        <family val="2"/>
      </rPr>
      <t>A5</t>
    </r>
    <r>
      <rPr>
        <sz val="9"/>
        <color theme="1"/>
        <rFont val="Trebuchet MS"/>
        <family val="2"/>
      </rPr>
      <t xml:space="preserve"> Kraamverblijven dwergvleermuis
</t>
    </r>
    <r>
      <rPr>
        <b/>
        <sz val="9"/>
        <color theme="1"/>
        <rFont val="Trebuchet MS"/>
        <family val="2"/>
      </rPr>
      <t xml:space="preserve">A6 </t>
    </r>
    <r>
      <rPr>
        <sz val="9"/>
        <color theme="1"/>
        <rFont val="Trebuchet MS"/>
        <family val="2"/>
      </rPr>
      <t>Massawinterverblijven dwergvleermuis</t>
    </r>
  </si>
  <si>
    <r>
      <t xml:space="preserve">Voedsel:
</t>
    </r>
    <r>
      <rPr>
        <sz val="9"/>
        <color theme="1"/>
        <rFont val="Trebuchet MS"/>
        <family val="2"/>
      </rPr>
      <t>Vleermuizen eten veel insecten. Plant daarom veel insectenrijke beplanting binnen 200m van verblijfplaatsen.</t>
    </r>
  </si>
  <si>
    <r>
      <rPr>
        <b/>
        <sz val="9"/>
        <color theme="1"/>
        <rFont val="Trebuchet MS"/>
        <family val="2"/>
      </rPr>
      <t>Veiligheid:</t>
    </r>
    <r>
      <rPr>
        <sz val="9"/>
        <color theme="1"/>
        <rFont val="Trebuchet MS"/>
        <family val="2"/>
      </rPr>
      <t xml:space="preserve">
Geen licht, bijvoorbeeld  van ramen of lantarenpalen, op de verblijfplaatsen en verbindende groene structuren en waterlijnen.</t>
    </r>
  </si>
  <si>
    <r>
      <rPr>
        <b/>
        <sz val="9"/>
        <color theme="1"/>
        <rFont val="Trebuchet MS"/>
        <family val="2"/>
      </rPr>
      <t>Verbinding:</t>
    </r>
    <r>
      <rPr>
        <sz val="9"/>
        <color theme="1"/>
        <rFont val="Trebuchet MS"/>
        <family val="2"/>
      </rPr>
      <t xml:space="preserve">
Waterlijnen en/of bomenrijen in de omgeving (binnen een straal van 100 m).</t>
    </r>
  </si>
  <si>
    <r>
      <rPr>
        <b/>
        <sz val="9"/>
        <color theme="1"/>
        <rFont val="Trebuchet MS"/>
        <family val="2"/>
      </rPr>
      <t xml:space="preserve">Verblijfplaats en voortplanting:
</t>
    </r>
    <r>
      <rPr>
        <sz val="9"/>
        <color theme="1"/>
        <rFont val="Trebuchet MS"/>
        <family val="2"/>
      </rPr>
      <t>Insectstenen, zand, dood hout, holtes in stengels en stenenstapels.</t>
    </r>
  </si>
  <si>
    <r>
      <t xml:space="preserve">Voedsel:
</t>
    </r>
    <r>
      <rPr>
        <sz val="9"/>
        <color theme="1"/>
        <rFont val="Trebuchet MS"/>
        <family val="2"/>
      </rPr>
      <t>Nectar- en stuifmeelplanten en bomen met bloeiperiodes van het vroege voorjaar tot najaar.</t>
    </r>
  </si>
  <si>
    <r>
      <rPr>
        <b/>
        <sz val="9"/>
        <color theme="1"/>
        <rFont val="Trebuchet MS"/>
        <family val="2"/>
      </rPr>
      <t>Veiligheid:</t>
    </r>
    <r>
      <rPr>
        <sz val="9"/>
        <color theme="1"/>
        <rFont val="Trebuchet MS"/>
        <family val="2"/>
      </rPr>
      <t xml:space="preserve">
Creëer zonnige plekken die uit de wind liggen.</t>
    </r>
  </si>
  <si>
    <r>
      <rPr>
        <b/>
        <sz val="9"/>
        <color theme="1"/>
        <rFont val="Trebuchet MS"/>
        <family val="2"/>
      </rPr>
      <t>Verbinding:</t>
    </r>
    <r>
      <rPr>
        <sz val="9"/>
        <color theme="1"/>
        <rFont val="Trebuchet MS"/>
        <family val="2"/>
      </rPr>
      <t xml:space="preserve">
Bijenlinten door bloemrijke bermen aan te leggen. Verbind verschillende vlakken met elkaar via een bloeiende strook. Dit kan ook van maaiveld via gevel, naar dak en terug.</t>
    </r>
  </si>
  <si>
    <r>
      <t>Verblijfplaats en voortplanting:</t>
    </r>
    <r>
      <rPr>
        <sz val="9"/>
        <color rgb="FF000000"/>
        <rFont val="Trebuchet MS"/>
        <family val="2"/>
      </rPr>
      <t xml:space="preserve">
Structuurrijke, gelaagde beplanting van o.a. groene tuinen en struiken.</t>
    </r>
  </si>
  <si>
    <r>
      <rPr>
        <b/>
        <sz val="9"/>
        <color theme="1"/>
        <rFont val="Trebuchet MS"/>
        <family val="2"/>
      </rPr>
      <t xml:space="preserve">E7,E8, E9, E10 </t>
    </r>
    <r>
      <rPr>
        <sz val="9"/>
        <color theme="1"/>
        <rFont val="Trebuchet MS"/>
        <family val="2"/>
      </rPr>
      <t xml:space="preserve">Heesters, Heggen en Hagen </t>
    </r>
  </si>
  <si>
    <r>
      <t>Voedsel:</t>
    </r>
    <r>
      <rPr>
        <sz val="9"/>
        <color rgb="FF000000"/>
        <rFont val="Trebuchet MS"/>
        <family val="2"/>
      </rPr>
      <t xml:space="preserve">
Een egel eet o.a. slakken. Een groot gebied met diverse beplanting, zorgt voor veel bodemleven en kleine dieren als voedsel.</t>
    </r>
  </si>
  <si>
    <r>
      <t>Veiligheid:</t>
    </r>
    <r>
      <rPr>
        <sz val="9"/>
        <color rgb="FF000000"/>
        <rFont val="Trebuchet MS"/>
        <family val="2"/>
      </rPr>
      <t xml:space="preserve">
Leg faunapassages aan voor grondgebonden soorten en zorg voor voldoende donkerte in het plangebied.</t>
    </r>
  </si>
  <si>
    <r>
      <t>Verbinding:</t>
    </r>
    <r>
      <rPr>
        <sz val="9"/>
        <color rgb="FF000000"/>
        <rFont val="Trebuchet MS"/>
        <family val="2"/>
      </rPr>
      <t xml:space="preserve">
Een zo groot mogelijk aaneengesloten gebied zonder (drukke) wegen en met gelaagdheid in de beplanting. Makkelijk toegankelijk water. Zorg ook dat de egel zich van tuin naar tuin kan bewegen.</t>
    </r>
  </si>
  <si>
    <r>
      <t>Verblijfplaats en voortplanting:</t>
    </r>
    <r>
      <rPr>
        <i/>
        <sz val="9"/>
        <color rgb="FF000000"/>
        <rFont val="Trebuchet MS"/>
        <family val="2"/>
      </rPr>
      <t xml:space="preserve">
Natuurlijke poel zonder vissen en met waterplanten en een landmilieu met gras en voldoende beschutting.</t>
    </r>
  </si>
  <si>
    <r>
      <rPr>
        <b/>
        <sz val="9"/>
        <color theme="1"/>
        <rFont val="Trebuchet MS"/>
        <family val="2"/>
      </rPr>
      <t xml:space="preserve">D5 </t>
    </r>
    <r>
      <rPr>
        <sz val="9"/>
        <color theme="1"/>
        <rFont val="Trebuchet MS"/>
        <family val="2"/>
      </rPr>
      <t xml:space="preserve">Amfibieënpoel </t>
    </r>
  </si>
  <si>
    <r>
      <t>Voedsel:</t>
    </r>
    <r>
      <rPr>
        <i/>
        <sz val="9"/>
        <color rgb="FF000000"/>
        <rFont val="Trebuchet MS"/>
        <family val="2"/>
      </rPr>
      <t xml:space="preserve">
Oeverbeplanting en water waar de zon op schijnt.</t>
    </r>
  </si>
  <si>
    <r>
      <t>Verbinding:</t>
    </r>
    <r>
      <rPr>
        <i/>
        <sz val="9"/>
        <color rgb="FF000000"/>
        <rFont val="Trebuchet MS"/>
        <family val="2"/>
      </rPr>
      <t xml:space="preserve">
Veilige verbindingen tussen waterhabitat en landgebied.</t>
    </r>
  </si>
  <si>
    <r>
      <rPr>
        <b/>
        <sz val="9"/>
        <color theme="1"/>
        <rFont val="Trebuchet MS"/>
        <family val="2"/>
      </rPr>
      <t>Verblijfplaats en voortplanting:</t>
    </r>
    <r>
      <rPr>
        <sz val="9"/>
        <color theme="1"/>
        <rFont val="Trebuchet MS"/>
        <family val="2"/>
      </rPr>
      <t xml:space="preserve">
Nestkasten voor mezen. Geplaatst met minimaal 10 meter afstand tot elkaar en opgehangen op minimaal 2 meter hoogte.</t>
    </r>
  </si>
  <si>
    <r>
      <rPr>
        <b/>
        <sz val="9"/>
        <color theme="1"/>
        <rFont val="Trebuchet MS"/>
        <family val="2"/>
      </rPr>
      <t xml:space="preserve">A3 </t>
    </r>
    <r>
      <rPr>
        <sz val="9"/>
        <color theme="1"/>
        <rFont val="Trebuchet MS"/>
        <family val="2"/>
      </rPr>
      <t>Broedplaatsen voor andere gebouw-bewonende vogels</t>
    </r>
  </si>
  <si>
    <r>
      <rPr>
        <b/>
        <sz val="9"/>
        <color theme="1"/>
        <rFont val="Trebuchet MS"/>
        <family val="2"/>
      </rPr>
      <t>Voedsel:</t>
    </r>
    <r>
      <rPr>
        <sz val="9"/>
        <color theme="1"/>
        <rFont val="Trebuchet MS"/>
        <family val="2"/>
      </rPr>
      <t xml:space="preserve">
Nectarrijke beplanting voor o.a. rupsen en beplanting met bessen, noten en zaden.</t>
    </r>
  </si>
  <si>
    <r>
      <rPr>
        <b/>
        <sz val="9"/>
        <color theme="1"/>
        <rFont val="Trebuchet MS"/>
        <family val="2"/>
      </rPr>
      <t xml:space="preserve">E1, E2, E3, E4, E5, E6 </t>
    </r>
    <r>
      <rPr>
        <sz val="9"/>
        <color theme="1"/>
        <rFont val="Trebuchet MS"/>
        <family val="2"/>
      </rPr>
      <t xml:space="preserve">Bomen 
</t>
    </r>
    <r>
      <rPr>
        <b/>
        <sz val="9"/>
        <color theme="1"/>
        <rFont val="Trebuchet MS"/>
        <family val="2"/>
      </rPr>
      <t xml:space="preserve">E7, E8, E9, E10 </t>
    </r>
    <r>
      <rPr>
        <sz val="9"/>
        <color theme="1"/>
        <rFont val="Trebuchet MS"/>
        <family val="2"/>
      </rPr>
      <t xml:space="preserve">Heesters, Heggen en Hagen 
</t>
    </r>
    <r>
      <rPr>
        <b/>
        <sz val="9"/>
        <color theme="1"/>
        <rFont val="Trebuchet MS"/>
        <family val="2"/>
      </rPr>
      <t>E12</t>
    </r>
    <r>
      <rPr>
        <sz val="9"/>
        <color theme="1"/>
        <rFont val="Trebuchet MS"/>
        <family val="2"/>
      </rPr>
      <t xml:space="preserve"> Bloem- en kruidenrijk grasland
</t>
    </r>
    <r>
      <rPr>
        <b/>
        <sz val="9"/>
        <color theme="1"/>
        <rFont val="Trebuchet MS"/>
        <family val="2"/>
      </rPr>
      <t xml:space="preserve">E13 </t>
    </r>
    <r>
      <rPr>
        <sz val="9"/>
        <color theme="1"/>
        <rFont val="Trebuchet MS"/>
        <family val="2"/>
      </rPr>
      <t>Gazon</t>
    </r>
  </si>
  <si>
    <r>
      <t xml:space="preserve">Veiligheid:
</t>
    </r>
    <r>
      <rPr>
        <sz val="9"/>
        <color theme="1"/>
        <rFont val="Trebuchet MS"/>
        <family val="2"/>
      </rPr>
      <t>Dichte struiken met stekels.</t>
    </r>
  </si>
  <si>
    <r>
      <rPr>
        <b/>
        <sz val="9"/>
        <color theme="1"/>
        <rFont val="Trebuchet MS"/>
        <family val="2"/>
      </rPr>
      <t>E1, E2, E3, E4, E5, E6</t>
    </r>
    <r>
      <rPr>
        <sz val="9"/>
        <color theme="1"/>
        <rFont val="Trebuchet MS"/>
        <family val="2"/>
      </rPr>
      <t xml:space="preserve">Bomen 
</t>
    </r>
    <r>
      <rPr>
        <b/>
        <sz val="9"/>
        <color theme="1"/>
        <rFont val="Trebuchet MS"/>
        <family val="2"/>
      </rPr>
      <t xml:space="preserve">E7, E8, E9, E10 </t>
    </r>
    <r>
      <rPr>
        <sz val="9"/>
        <color theme="1"/>
        <rFont val="Trebuchet MS"/>
        <family val="2"/>
      </rPr>
      <t xml:space="preserve">Heesters, Heggen en Hagen </t>
    </r>
  </si>
  <si>
    <r>
      <t xml:space="preserve">Verbinding:
</t>
    </r>
    <r>
      <rPr>
        <sz val="9"/>
        <color theme="1"/>
        <rFont val="Trebuchet MS"/>
        <family val="2"/>
      </rPr>
      <t>Populaties van pimpelmezen de nabijheid en een park in de buurt. Groene verbindingen van inheemse bomen en struiken.</t>
    </r>
  </si>
  <si>
    <r>
      <rPr>
        <b/>
        <sz val="9"/>
        <color theme="1"/>
        <rFont val="Trebuchet MS"/>
        <family val="2"/>
      </rPr>
      <t>Verblijfplaats en voortplanting:</t>
    </r>
    <r>
      <rPr>
        <sz val="9"/>
        <color theme="1"/>
        <rFont val="Trebuchet MS"/>
        <family val="2"/>
      </rPr>
      <t xml:space="preserve">
Bomen waar spleten en holtes in zijn ontstaan.</t>
    </r>
  </si>
  <si>
    <r>
      <rPr>
        <b/>
        <sz val="9"/>
        <color theme="1"/>
        <rFont val="Trebuchet MS"/>
        <family val="2"/>
      </rPr>
      <t>E1, E2</t>
    </r>
    <r>
      <rPr>
        <sz val="9"/>
        <color theme="1"/>
        <rFont val="Trebuchet MS"/>
        <family val="2"/>
      </rPr>
      <t xml:space="preserve"> Bomen </t>
    </r>
  </si>
  <si>
    <r>
      <rPr>
        <b/>
        <sz val="9"/>
        <color theme="1"/>
        <rFont val="Trebuchet MS"/>
        <family val="2"/>
      </rPr>
      <t>Voedsel:</t>
    </r>
    <r>
      <rPr>
        <sz val="9"/>
        <color theme="1"/>
        <rFont val="Trebuchet MS"/>
        <family val="2"/>
      </rPr>
      <t xml:space="preserve">
Vleermuizen eten veel insecten. Plant daarom veel insectenrijke beplanting binnen 200m van verblijfplaatsen.</t>
    </r>
  </si>
  <si>
    <r>
      <rPr>
        <b/>
        <sz val="9"/>
        <color theme="1"/>
        <rFont val="Trebuchet MS"/>
        <family val="2"/>
      </rPr>
      <t xml:space="preserve">Veiligheid:
</t>
    </r>
    <r>
      <rPr>
        <sz val="9"/>
        <color theme="1"/>
        <rFont val="Trebuchet MS"/>
        <family val="2"/>
      </rPr>
      <t>Geen licht, bijvoorbeeld  van ramen of lantarenpalen, op de verblijfplaatsen en verbindende groene structuren en waterlijnen.</t>
    </r>
  </si>
  <si>
    <r>
      <rPr>
        <b/>
        <sz val="9"/>
        <color theme="1"/>
        <rFont val="Trebuchet MS"/>
        <family val="2"/>
      </rPr>
      <t xml:space="preserve">Verbinding:
</t>
    </r>
    <r>
      <rPr>
        <sz val="9"/>
        <color theme="1"/>
        <rFont val="Trebuchet MS"/>
        <family val="2"/>
      </rPr>
      <t>Waterlijnen en/of bomenrijen in de omgeving (binnen een straal van 100 m).</t>
    </r>
  </si>
  <si>
    <r>
      <rPr>
        <b/>
        <sz val="9"/>
        <color theme="1"/>
        <rFont val="Trebuchet MS"/>
        <family val="2"/>
      </rPr>
      <t>Verblijfplaats en voortplanting:</t>
    </r>
    <r>
      <rPr>
        <sz val="9"/>
        <color theme="1"/>
        <rFont val="Trebuchet MS"/>
        <family val="2"/>
      </rPr>
      <t xml:space="preserve">
De steenuil verblijft in een variatie aan houtwallen, heggen, grasland en knoestige bomen. Broed in oude bomen of uilenkasten waar marters niet in kunnen.</t>
    </r>
  </si>
  <si>
    <r>
      <rPr>
        <b/>
        <sz val="9"/>
        <color theme="1"/>
        <rFont val="Trebuchet MS"/>
        <family val="2"/>
      </rPr>
      <t xml:space="preserve">E1, E2 </t>
    </r>
    <r>
      <rPr>
        <sz val="9"/>
        <color theme="1"/>
        <rFont val="Trebuchet MS"/>
        <family val="2"/>
      </rPr>
      <t xml:space="preserve">Bomen </t>
    </r>
  </si>
  <si>
    <r>
      <rPr>
        <b/>
        <sz val="9"/>
        <color theme="1"/>
        <rFont val="Trebuchet MS"/>
        <family val="2"/>
      </rPr>
      <t>Voedsel:</t>
    </r>
    <r>
      <rPr>
        <sz val="9"/>
        <color theme="1"/>
        <rFont val="Trebuchet MS"/>
        <family val="2"/>
      </rPr>
      <t xml:space="preserve">
De steenuil jaagt in open terrein. Het liefst is er een zitplek op zo'n 1,5 meter hoogte om prooien te zien.</t>
    </r>
  </si>
  <si>
    <r>
      <rPr>
        <b/>
        <sz val="9"/>
        <color theme="1"/>
        <rFont val="Trebuchet MS"/>
        <family val="2"/>
      </rPr>
      <t xml:space="preserve">E12 </t>
    </r>
    <r>
      <rPr>
        <sz val="9"/>
        <color theme="1"/>
        <rFont val="Trebuchet MS"/>
        <family val="2"/>
      </rPr>
      <t>Bloem- en kruidenrijk grasland</t>
    </r>
  </si>
  <si>
    <r>
      <t xml:space="preserve">Veiligheid:
</t>
    </r>
    <r>
      <rPr>
        <sz val="9"/>
        <color theme="1"/>
        <rFont val="Trebuchet MS"/>
        <family val="2"/>
      </rPr>
      <t>Schuilplaatsen worden gevonden in gebouwen en bomen.</t>
    </r>
  </si>
  <si>
    <r>
      <rPr>
        <b/>
        <sz val="9"/>
        <color theme="1"/>
        <rFont val="Trebuchet MS"/>
        <family val="2"/>
      </rPr>
      <t xml:space="preserve">E1, E2, E3, E4, E5, E6 </t>
    </r>
    <r>
      <rPr>
        <sz val="9"/>
        <color theme="1"/>
        <rFont val="Trebuchet MS"/>
        <family val="2"/>
      </rPr>
      <t xml:space="preserve">Bomen </t>
    </r>
  </si>
  <si>
    <r>
      <t xml:space="preserve">Verbinding:
</t>
    </r>
    <r>
      <rPr>
        <sz val="9"/>
        <color theme="1"/>
        <rFont val="Trebuchet MS"/>
        <family val="2"/>
      </rPr>
      <t>Steenuilen komen voor in cultuurlandschappen. Het plangebied moet dus grenzen aan (agrarisch) buitengebied.</t>
    </r>
  </si>
  <si>
    <r>
      <rPr>
        <b/>
        <sz val="9"/>
        <color theme="1"/>
        <rFont val="Trebuchet MS"/>
        <family val="2"/>
      </rPr>
      <t xml:space="preserve">Verblijfplaats en voortplanting:
</t>
    </r>
    <r>
      <rPr>
        <sz val="9"/>
        <color theme="1"/>
        <rFont val="Trebuchet MS"/>
        <family val="2"/>
      </rPr>
      <t>Waterpartijen om eieren in te leggen. Zorg daarnaast voor kale en zonnige plekken langs de oever.</t>
    </r>
  </si>
  <si>
    <r>
      <rPr>
        <b/>
        <sz val="9"/>
        <color theme="1"/>
        <rFont val="Trebuchet MS"/>
        <family val="2"/>
      </rPr>
      <t>B10</t>
    </r>
    <r>
      <rPr>
        <sz val="9"/>
        <color theme="1"/>
        <rFont val="Trebuchet MS"/>
        <family val="2"/>
      </rPr>
      <t xml:space="preserve"> Natuurlijk waterdak met open water en waterplanten</t>
    </r>
    <r>
      <rPr>
        <b/>
        <sz val="9"/>
        <color theme="1"/>
        <rFont val="Trebuchet MS"/>
        <family val="2"/>
      </rPr>
      <t xml:space="preserve">
D2 </t>
    </r>
    <r>
      <rPr>
        <sz val="9"/>
        <color theme="1"/>
        <rFont val="Trebuchet MS"/>
        <family val="2"/>
      </rPr>
      <t xml:space="preserve">Natuurvriendelijkeoevers
</t>
    </r>
    <r>
      <rPr>
        <b/>
        <sz val="9"/>
        <color theme="1"/>
        <rFont val="Trebuchet MS"/>
        <family val="2"/>
      </rPr>
      <t>D5</t>
    </r>
    <r>
      <rPr>
        <sz val="9"/>
        <color theme="1"/>
        <rFont val="Trebuchet MS"/>
        <family val="2"/>
      </rPr>
      <t xml:space="preserve"> Amfibieënpoel
</t>
    </r>
    <r>
      <rPr>
        <b/>
        <sz val="9"/>
        <color theme="1"/>
        <rFont val="Trebuchet MS"/>
        <family val="2"/>
      </rPr>
      <t>E12</t>
    </r>
    <r>
      <rPr>
        <sz val="9"/>
        <color theme="1"/>
        <rFont val="Trebuchet MS"/>
        <family val="2"/>
      </rPr>
      <t xml:space="preserve"> Bloem- en kruidenrijk grasland</t>
    </r>
  </si>
  <si>
    <r>
      <rPr>
        <b/>
        <sz val="9"/>
        <color theme="1"/>
        <rFont val="Trebuchet MS"/>
        <family val="2"/>
      </rPr>
      <t>Voedsel:</t>
    </r>
    <r>
      <rPr>
        <sz val="9"/>
        <color theme="1"/>
        <rFont val="Trebuchet MS"/>
        <family val="2"/>
      </rPr>
      <t xml:space="preserve">
Zorg voor voldoende diverse vegetatie in de buurt van het water; hier jaagt de libelle op insecten.</t>
    </r>
  </si>
  <si>
    <r>
      <t xml:space="preserve">Veiligheid:
</t>
    </r>
    <r>
      <rPr>
        <sz val="9"/>
        <color theme="1"/>
        <rFont val="Trebuchet MS"/>
        <family val="2"/>
      </rPr>
      <t>Door afgesloten poelen aan te leggen waar geen vissen in zwemmen kunnen de larven veilig opgroeien.</t>
    </r>
  </si>
  <si>
    <r>
      <rPr>
        <b/>
        <sz val="9"/>
        <color theme="1"/>
        <rFont val="Trebuchet MS"/>
        <family val="2"/>
      </rPr>
      <t>D5</t>
    </r>
    <r>
      <rPr>
        <sz val="9"/>
        <color theme="1"/>
        <rFont val="Trebuchet MS"/>
        <family val="2"/>
      </rPr>
      <t xml:space="preserve"> Amfibieënpoel
</t>
    </r>
  </si>
  <si>
    <r>
      <t xml:space="preserve">Verbinding:
</t>
    </r>
    <r>
      <rPr>
        <sz val="9"/>
        <color theme="1"/>
        <rFont val="Trebuchet MS"/>
        <family val="2"/>
      </rPr>
      <t>Zorg voor aaneengesloten groene, natuurlijke waterverbindingen.</t>
    </r>
  </si>
  <si>
    <r>
      <rPr>
        <b/>
        <sz val="9"/>
        <color theme="1"/>
        <rFont val="Trebuchet MS"/>
        <family val="2"/>
      </rPr>
      <t xml:space="preserve">D2 </t>
    </r>
    <r>
      <rPr>
        <sz val="9"/>
        <color theme="1"/>
        <rFont val="Trebuchet MS"/>
        <family val="2"/>
      </rPr>
      <t>Natuurvriendelijkeoevers</t>
    </r>
  </si>
  <si>
    <r>
      <rPr>
        <b/>
        <sz val="9"/>
        <color theme="1"/>
        <rFont val="Trebuchet MS"/>
        <family val="2"/>
      </rPr>
      <t>Verblijfplaats en voortplanting:</t>
    </r>
    <r>
      <rPr>
        <sz val="9"/>
        <color theme="1"/>
        <rFont val="Trebuchet MS"/>
        <family val="2"/>
      </rPr>
      <t xml:space="preserve">
Inheemse grassen, zoals ruwe smele, beemdgras, gestreepte witbol en boskortsteel, zijn nodig als waardplant voor voortplanting.</t>
    </r>
  </si>
  <si>
    <r>
      <rPr>
        <b/>
        <sz val="9"/>
        <color theme="1"/>
        <rFont val="Trebuchet MS"/>
        <family val="2"/>
      </rPr>
      <t xml:space="preserve">E13 </t>
    </r>
    <r>
      <rPr>
        <sz val="9"/>
        <color theme="1"/>
        <rFont val="Trebuchet MS"/>
        <family val="2"/>
      </rPr>
      <t>Bloem- en kruidenrijk grasland</t>
    </r>
  </si>
  <si>
    <r>
      <rPr>
        <b/>
        <sz val="9"/>
        <color theme="1"/>
        <rFont val="Trebuchet MS"/>
        <family val="2"/>
      </rPr>
      <t>Voedsel:</t>
    </r>
    <r>
      <rPr>
        <sz val="9"/>
        <color theme="1"/>
        <rFont val="Trebuchet MS"/>
        <family val="2"/>
      </rPr>
      <t xml:space="preserve">
Een divers aanbod aan nectarrijke bloemen, kruiden en grassen. De vlinder voedt zich bijvoorbeeld met verschillende bloeiende planten, waaronder braam, rode klaver, akkerdistel en knoopkruid.</t>
    </r>
  </si>
  <si>
    <r>
      <t xml:space="preserve">Veiligheid:
</t>
    </r>
    <r>
      <rPr>
        <sz val="9"/>
        <color theme="1"/>
        <rFont val="Trebuchet MS"/>
        <family val="2"/>
      </rPr>
      <t>Creëer zonnige plekken die uit de wind liggen.</t>
    </r>
  </si>
  <si>
    <r>
      <t xml:space="preserve">Verbinding:
</t>
    </r>
    <r>
      <rPr>
        <sz val="9"/>
        <color theme="1"/>
        <rFont val="Trebuchet MS"/>
        <family val="2"/>
      </rPr>
      <t>Zorg voor aaneengesloten groen. Bij voorkeur door bloemstroken of kruidenrijke stroken.</t>
    </r>
  </si>
  <si>
    <r>
      <rPr>
        <sz val="9"/>
        <color theme="0" tint="-0.499984740745262"/>
        <rFont val="Trebuchet MS"/>
        <family val="2"/>
      </rPr>
      <t>100 m</t>
    </r>
    <r>
      <rPr>
        <vertAlign val="superscript"/>
        <sz val="9"/>
        <color theme="0" tint="-0.499984740745262"/>
        <rFont val="Trebuchet MS"/>
        <family val="2"/>
      </rPr>
      <t xml:space="preserve">2 </t>
    </r>
  </si>
  <si>
    <r>
      <rPr>
        <sz val="9"/>
        <color theme="0" tint="-0.499984740745262"/>
        <rFont val="Trebuchet MS"/>
        <family val="2"/>
      </rPr>
      <t>m</t>
    </r>
    <r>
      <rPr>
        <vertAlign val="superscript"/>
        <sz val="9"/>
        <color theme="0" tint="-0.499984740745262"/>
        <rFont val="Trebuchet MS"/>
        <family val="2"/>
      </rPr>
      <t xml:space="preserve">3 </t>
    </r>
  </si>
  <si>
    <t>Kleinschalig = plangebied&lt; 500m², Middelgroot = plangebied &lt; 2.000m², Grootschalig = plangebied &gt; 2.000m².</t>
  </si>
  <si>
    <t>Aan de hand van de omvang van uw initiatief wordt per thema uw doel bepaald. Na selectie van maatregelen uit het tabblad 'Maatregelen' kunt u zien of u het doel heeft behaald. Wanneer u uw doel heeft behaald zal er een groen vinkje verschijnen.</t>
  </si>
  <si>
    <t>Vul hieronder in de gele velden uw projectinformatie in. U ziet na het invullen van de projectinformatie aan welke doelstellingen uw initiatief moet voldoen.</t>
  </si>
  <si>
    <t>Producten</t>
  </si>
  <si>
    <t>Lage heesters, heggen en hagen meerdere soorten</t>
  </si>
  <si>
    <t>Hoge heesters, heggen en hagen meerdere soorten</t>
  </si>
  <si>
    <r>
      <rPr>
        <sz val="8"/>
        <color theme="1"/>
        <rFont val="Trebuchet MS"/>
        <family val="2"/>
      </rPr>
      <t>m</t>
    </r>
    <r>
      <rPr>
        <vertAlign val="superscript"/>
        <sz val="8"/>
        <color theme="1"/>
        <rFont val="Trebuchet MS"/>
        <family val="2"/>
      </rPr>
      <t xml:space="preserve">2 </t>
    </r>
  </si>
  <si>
    <r>
      <rPr>
        <sz val="8"/>
        <color theme="1"/>
        <rFont val="Trebuchet MS"/>
        <family val="2"/>
      </rPr>
      <t>m</t>
    </r>
    <r>
      <rPr>
        <vertAlign val="superscript"/>
        <sz val="8"/>
        <color theme="1"/>
        <rFont val="Trebuchet MS"/>
        <family val="2"/>
      </rPr>
      <t xml:space="preserve">3 </t>
    </r>
  </si>
  <si>
    <t>Voor soorten die niet benoemd zijn in dit overzicht of als doelsoort: Alleen mogelijk in overleg met de gemeente.</t>
  </si>
  <si>
    <t>Een dak met een laag van minimaal 7cm bestaande uit lokale grond, stenen, zand en houtblokken.</t>
  </si>
  <si>
    <t>Dak is voorzien van warmte reflecterend materiaal, verf/coating of panelen met een albedo van 0,3 of hoger.</t>
  </si>
  <si>
    <t>Luifels, screens, lamellen, luiken, loggia’s en overstekken.</t>
  </si>
  <si>
    <t xml:space="preserve">Ramen en deuren tegenover elkaar die kunnen worden opgezet. Of ramen en deuren in combinatie met dakramen die open kunnen. </t>
  </si>
  <si>
    <t>Maatregelen als drijvende oevers, onderwaterriffen of vissenbossen. Alleen mogelijk in overleg met de gemeente.</t>
  </si>
  <si>
    <t>Tuin op maaiveld. Toegankelijk voor bewoners en/of bezoekers. Minimaal  40% is ingericht met robuust groen en de zon/schaduwverhouding is 50% - 50%.</t>
  </si>
  <si>
    <t xml:space="preserve">Kies voor één van de inheemse bloemenmensgels die zijn opgenomen in de Grasmengsellijst Lansingerland. En zorg voor ecologisch beheer. </t>
  </si>
  <si>
    <t>Zorg voor een gezonde bodem met goede grond waarop vegetatie spontaan kan opkomen. Ga vervolgens over op ecologisch beheer of laat het gebied met rust. Deze grond is ook tijdens het bouwproces vrij van werkzaamheden.</t>
  </si>
  <si>
    <t>De hoeveelheid regenwater die geborgen kan worden in gebouwen met een ledegingsduur van 24 tot 48 uur.</t>
  </si>
  <si>
    <t>De totale waterbergingscapaciteit opgeslagen in voorzieningen voor gebruik buitenshuis zoals regentonnen, aansluiting op sprinklerinstallatie of bevochtiging van planten.</t>
  </si>
  <si>
    <t>Schelpendak</t>
  </si>
  <si>
    <t xml:space="preserve">Overige natuurinclusieve maatregelen op en bij water </t>
  </si>
  <si>
    <t>Wadi</t>
  </si>
  <si>
    <t>Openbaar drinkwatertappunt</t>
  </si>
  <si>
    <r>
      <rPr>
        <b/>
        <sz val="9"/>
        <color theme="1"/>
        <rFont val="Trebuchet MS"/>
        <family val="2"/>
      </rPr>
      <t xml:space="preserve">D9 </t>
    </r>
    <r>
      <rPr>
        <sz val="9"/>
        <color theme="1"/>
        <rFont val="Trebuchet MS"/>
        <family val="2"/>
      </rPr>
      <t xml:space="preserve">Ecologische wadi </t>
    </r>
    <r>
      <rPr>
        <b/>
        <sz val="9"/>
        <color theme="1"/>
        <rFont val="Trebuchet MS"/>
        <family val="2"/>
      </rPr>
      <t xml:space="preserve">
E7, E8, E9, E10 </t>
    </r>
    <r>
      <rPr>
        <sz val="9"/>
        <color theme="1"/>
        <rFont val="Trebuchet MS"/>
        <family val="2"/>
      </rPr>
      <t xml:space="preserve">Heesters, Heggen en Hagen 
</t>
    </r>
    <r>
      <rPr>
        <b/>
        <sz val="9"/>
        <color theme="1"/>
        <rFont val="Trebuchet MS"/>
        <family val="2"/>
      </rPr>
      <t>E12</t>
    </r>
    <r>
      <rPr>
        <sz val="9"/>
        <color theme="1"/>
        <rFont val="Trebuchet MS"/>
        <family val="2"/>
      </rPr>
      <t xml:space="preserve"> Bloem- en kruidenrijk grasland</t>
    </r>
  </si>
  <si>
    <r>
      <rPr>
        <b/>
        <sz val="9"/>
        <color theme="1"/>
        <rFont val="Trebuchet MS"/>
        <family val="2"/>
      </rPr>
      <t xml:space="preserve">D5 </t>
    </r>
    <r>
      <rPr>
        <sz val="9"/>
        <color theme="1"/>
        <rFont val="Trebuchet MS"/>
        <family val="2"/>
      </rPr>
      <t xml:space="preserve">Amfibieënpoel 
</t>
    </r>
    <r>
      <rPr>
        <b/>
        <sz val="9"/>
        <color theme="1"/>
        <rFont val="Trebuchet MS"/>
        <family val="2"/>
      </rPr>
      <t>D9</t>
    </r>
    <r>
      <rPr>
        <sz val="9"/>
        <color theme="1"/>
        <rFont val="Trebuchet MS"/>
        <family val="2"/>
      </rPr>
      <t xml:space="preserve"> Ecologische wadi 
</t>
    </r>
    <r>
      <rPr>
        <b/>
        <sz val="9"/>
        <color theme="1"/>
        <rFont val="Trebuchet MS"/>
        <family val="2"/>
      </rPr>
      <t>E12</t>
    </r>
    <r>
      <rPr>
        <sz val="9"/>
        <color theme="1"/>
        <rFont val="Trebuchet MS"/>
        <family val="2"/>
      </rPr>
      <t xml:space="preserve"> Bloem- en kruidenrijk grasland</t>
    </r>
  </si>
  <si>
    <r>
      <rPr>
        <b/>
        <sz val="9"/>
        <color theme="1"/>
        <rFont val="Trebuchet MS"/>
        <family val="2"/>
      </rPr>
      <t xml:space="preserve">B4, B5, B6, B7 </t>
    </r>
    <r>
      <rPr>
        <sz val="9"/>
        <color theme="1"/>
        <rFont val="Trebuchet MS"/>
        <family val="2"/>
      </rPr>
      <t xml:space="preserve">Groene daken
</t>
    </r>
    <r>
      <rPr>
        <b/>
        <sz val="9"/>
        <color theme="1"/>
        <rFont val="Trebuchet MS"/>
        <family val="2"/>
      </rPr>
      <t>E7, E8, E9, E10</t>
    </r>
    <r>
      <rPr>
        <sz val="9"/>
        <color theme="1"/>
        <rFont val="Trebuchet MS"/>
        <family val="2"/>
      </rPr>
      <t xml:space="preserve"> Heesters, Heggen en Hagen 
</t>
    </r>
    <r>
      <rPr>
        <b/>
        <sz val="9"/>
        <color theme="1"/>
        <rFont val="Trebuchet MS"/>
        <family val="2"/>
      </rPr>
      <t>E12</t>
    </r>
    <r>
      <rPr>
        <sz val="9"/>
        <color theme="1"/>
        <rFont val="Trebuchet MS"/>
        <family val="2"/>
      </rPr>
      <t xml:space="preserve"> Bloem- en kruidenrijk grasland</t>
    </r>
  </si>
  <si>
    <r>
      <rPr>
        <b/>
        <sz val="9"/>
        <color theme="1"/>
        <rFont val="Trebuchet MS"/>
        <family val="2"/>
      </rPr>
      <t>B6, B7</t>
    </r>
    <r>
      <rPr>
        <sz val="9"/>
        <color theme="1"/>
        <rFont val="Trebuchet MS"/>
        <family val="2"/>
      </rPr>
      <t xml:space="preserve"> Groene daken
</t>
    </r>
    <r>
      <rPr>
        <b/>
        <sz val="9"/>
        <color theme="1"/>
        <rFont val="Trebuchet MS"/>
        <family val="2"/>
      </rPr>
      <t>C1</t>
    </r>
    <r>
      <rPr>
        <sz val="9"/>
        <color theme="1"/>
        <rFont val="Trebuchet MS"/>
        <family val="2"/>
      </rPr>
      <t xml:space="preserve"> Groene gevel (klimgroen)
</t>
    </r>
    <r>
      <rPr>
        <b/>
        <sz val="9"/>
        <color theme="1"/>
        <rFont val="Trebuchet MS"/>
        <family val="2"/>
      </rPr>
      <t>E1,E2, E3, E4, E5, E6</t>
    </r>
    <r>
      <rPr>
        <sz val="9"/>
        <color theme="1"/>
        <rFont val="Trebuchet MS"/>
        <family val="2"/>
      </rPr>
      <t xml:space="preserve"> Bomen 
</t>
    </r>
    <r>
      <rPr>
        <b/>
        <sz val="9"/>
        <color theme="1"/>
        <rFont val="Trebuchet MS"/>
        <family val="2"/>
      </rPr>
      <t>E7, E8, E9, E10</t>
    </r>
    <r>
      <rPr>
        <sz val="9"/>
        <color theme="1"/>
        <rFont val="Trebuchet MS"/>
        <family val="2"/>
      </rPr>
      <t xml:space="preserve"> Heesters, Heggen en Hagen </t>
    </r>
  </si>
  <si>
    <r>
      <rPr>
        <b/>
        <sz val="9"/>
        <color theme="1"/>
        <rFont val="Trebuchet MS"/>
        <family val="2"/>
      </rPr>
      <t xml:space="preserve">B4, B5, B6, B7 </t>
    </r>
    <r>
      <rPr>
        <sz val="9"/>
        <color theme="1"/>
        <rFont val="Trebuchet MS"/>
        <family val="2"/>
      </rPr>
      <t xml:space="preserve">Groene daken
</t>
    </r>
    <r>
      <rPr>
        <b/>
        <sz val="9"/>
        <color theme="1"/>
        <rFont val="Trebuchet MS"/>
        <family val="2"/>
      </rPr>
      <t xml:space="preserve">D1 </t>
    </r>
    <r>
      <rPr>
        <sz val="9"/>
        <color theme="1"/>
        <rFont val="Trebuchet MS"/>
        <family val="2"/>
      </rPr>
      <t>Open water</t>
    </r>
    <r>
      <rPr>
        <b/>
        <sz val="9"/>
        <color theme="1"/>
        <rFont val="Trebuchet MS"/>
        <family val="2"/>
      </rPr>
      <t xml:space="preserve">
D2 </t>
    </r>
    <r>
      <rPr>
        <sz val="9"/>
        <color theme="1"/>
        <rFont val="Trebuchet MS"/>
        <family val="2"/>
      </rPr>
      <t xml:space="preserve">Natuurvriendelijkeoevers
</t>
    </r>
    <r>
      <rPr>
        <b/>
        <sz val="9"/>
        <color theme="1"/>
        <rFont val="Trebuchet MS"/>
        <family val="2"/>
      </rPr>
      <t>D5</t>
    </r>
    <r>
      <rPr>
        <sz val="9"/>
        <color theme="1"/>
        <rFont val="Trebuchet MS"/>
        <family val="2"/>
      </rPr>
      <t xml:space="preserve"> Amfibieënpoel
</t>
    </r>
    <r>
      <rPr>
        <b/>
        <sz val="9"/>
        <color theme="1"/>
        <rFont val="Trebuchet MS"/>
        <family val="2"/>
      </rPr>
      <t xml:space="preserve">D9 </t>
    </r>
    <r>
      <rPr>
        <sz val="9"/>
        <color theme="1"/>
        <rFont val="Trebuchet MS"/>
        <family val="2"/>
      </rPr>
      <t xml:space="preserve">Ecologische wadi 
</t>
    </r>
    <r>
      <rPr>
        <b/>
        <sz val="9"/>
        <color theme="1"/>
        <rFont val="Trebuchet MS"/>
        <family val="2"/>
      </rPr>
      <t>E12</t>
    </r>
    <r>
      <rPr>
        <sz val="9"/>
        <color theme="1"/>
        <rFont val="Trebuchet MS"/>
        <family val="2"/>
      </rPr>
      <t xml:space="preserve"> Bloem- en kruidenrijk grasland</t>
    </r>
  </si>
  <si>
    <r>
      <rPr>
        <b/>
        <sz val="9"/>
        <color theme="1"/>
        <rFont val="Trebuchet MS"/>
        <family val="2"/>
      </rPr>
      <t xml:space="preserve">B4, B5, B6, B7 </t>
    </r>
    <r>
      <rPr>
        <sz val="9"/>
        <color theme="1"/>
        <rFont val="Trebuchet MS"/>
        <family val="2"/>
      </rPr>
      <t xml:space="preserve">Groene daken
</t>
    </r>
    <r>
      <rPr>
        <b/>
        <sz val="9"/>
        <color theme="1"/>
        <rFont val="Trebuchet MS"/>
        <family val="2"/>
      </rPr>
      <t>C1</t>
    </r>
    <r>
      <rPr>
        <sz val="9"/>
        <color theme="1"/>
        <rFont val="Trebuchet MS"/>
        <family val="2"/>
      </rPr>
      <t xml:space="preserve"> Groene gevel (klimgroen)
</t>
    </r>
    <r>
      <rPr>
        <b/>
        <sz val="9"/>
        <color theme="1"/>
        <rFont val="Trebuchet MS"/>
        <family val="2"/>
      </rPr>
      <t>D5, D9</t>
    </r>
    <r>
      <rPr>
        <sz val="9"/>
        <color theme="1"/>
        <rFont val="Trebuchet MS"/>
        <family val="2"/>
      </rPr>
      <t xml:space="preserve"> Amfibieënpoel en Ecologische wadi 
</t>
    </r>
    <r>
      <rPr>
        <b/>
        <sz val="9"/>
        <color theme="1"/>
        <rFont val="Trebuchet MS"/>
        <family val="2"/>
      </rPr>
      <t xml:space="preserve">E1, E2, E3, E4, E5, E6 </t>
    </r>
    <r>
      <rPr>
        <sz val="9"/>
        <color theme="1"/>
        <rFont val="Trebuchet MS"/>
        <family val="2"/>
      </rPr>
      <t xml:space="preserve">Bomen 
</t>
    </r>
    <r>
      <rPr>
        <b/>
        <sz val="9"/>
        <color theme="1"/>
        <rFont val="Trebuchet MS"/>
        <family val="2"/>
      </rPr>
      <t xml:space="preserve">E12 </t>
    </r>
    <r>
      <rPr>
        <sz val="9"/>
        <color theme="1"/>
        <rFont val="Trebuchet MS"/>
        <family val="2"/>
      </rPr>
      <t>Bloem- en kruidenrijk grasland</t>
    </r>
  </si>
  <si>
    <r>
      <rPr>
        <b/>
        <sz val="9"/>
        <color theme="1"/>
        <rFont val="Trebuchet MS"/>
        <family val="2"/>
      </rPr>
      <t>B4, B5, B6, B7</t>
    </r>
    <r>
      <rPr>
        <sz val="9"/>
        <color theme="1"/>
        <rFont val="Trebuchet MS"/>
        <family val="2"/>
      </rPr>
      <t xml:space="preserve"> Groene daken
</t>
    </r>
    <r>
      <rPr>
        <b/>
        <sz val="9"/>
        <color theme="1"/>
        <rFont val="Trebuchet MS"/>
        <family val="2"/>
      </rPr>
      <t xml:space="preserve">C1 </t>
    </r>
    <r>
      <rPr>
        <sz val="9"/>
        <color theme="1"/>
        <rFont val="Trebuchet MS"/>
        <family val="2"/>
      </rPr>
      <t xml:space="preserve">Groene gevel (klimgroen)
</t>
    </r>
    <r>
      <rPr>
        <b/>
        <sz val="9"/>
        <color theme="1"/>
        <rFont val="Trebuchet MS"/>
        <family val="2"/>
      </rPr>
      <t xml:space="preserve">E11 </t>
    </r>
    <r>
      <rPr>
        <sz val="9"/>
        <color theme="1"/>
        <rFont val="Trebuchet MS"/>
        <family val="2"/>
      </rPr>
      <t xml:space="preserve">Vaste planten
</t>
    </r>
    <r>
      <rPr>
        <b/>
        <sz val="9"/>
        <color theme="1"/>
        <rFont val="Trebuchet MS"/>
        <family val="2"/>
      </rPr>
      <t>E12</t>
    </r>
    <r>
      <rPr>
        <sz val="9"/>
        <color theme="1"/>
        <rFont val="Trebuchet MS"/>
        <family val="2"/>
      </rPr>
      <t xml:space="preserve"> Bloem- en kruidenrijk grasland</t>
    </r>
  </si>
  <si>
    <r>
      <rPr>
        <b/>
        <sz val="9"/>
        <color theme="1"/>
        <rFont val="Trebuchet MS"/>
        <family val="2"/>
      </rPr>
      <t>B4, B5, B6, B7</t>
    </r>
    <r>
      <rPr>
        <sz val="9"/>
        <color theme="1"/>
        <rFont val="Trebuchet MS"/>
        <family val="2"/>
      </rPr>
      <t xml:space="preserve"> Groene daken
</t>
    </r>
    <r>
      <rPr>
        <b/>
        <sz val="9"/>
        <color theme="1"/>
        <rFont val="Trebuchet MS"/>
        <family val="2"/>
      </rPr>
      <t xml:space="preserve">C1 </t>
    </r>
    <r>
      <rPr>
        <sz val="9"/>
        <color theme="1"/>
        <rFont val="Trebuchet MS"/>
        <family val="2"/>
      </rPr>
      <t xml:space="preserve">Groene gevel (klimgroen)
</t>
    </r>
    <r>
      <rPr>
        <b/>
        <sz val="9"/>
        <color theme="1"/>
        <rFont val="Trebuchet MS"/>
        <family val="2"/>
      </rPr>
      <t xml:space="preserve">D5, D9 </t>
    </r>
    <r>
      <rPr>
        <sz val="9"/>
        <color theme="1"/>
        <rFont val="Trebuchet MS"/>
        <family val="2"/>
      </rPr>
      <t xml:space="preserve">Amfibieënpoel en Ecologische wadi 
</t>
    </r>
    <r>
      <rPr>
        <b/>
        <sz val="9"/>
        <color theme="1"/>
        <rFont val="Trebuchet MS"/>
        <family val="2"/>
      </rPr>
      <t xml:space="preserve">E1, E2, E3, E4, E5, E6 </t>
    </r>
    <r>
      <rPr>
        <sz val="9"/>
        <color theme="1"/>
        <rFont val="Trebuchet MS"/>
        <family val="2"/>
      </rPr>
      <t xml:space="preserve">Bomen 
</t>
    </r>
    <r>
      <rPr>
        <b/>
        <sz val="9"/>
        <color theme="1"/>
        <rFont val="Trebuchet MS"/>
        <family val="2"/>
      </rPr>
      <t xml:space="preserve">E12 </t>
    </r>
    <r>
      <rPr>
        <sz val="9"/>
        <color theme="1"/>
        <rFont val="Trebuchet MS"/>
        <family val="2"/>
      </rPr>
      <t>Bloem- en kruidenrijk grasland</t>
    </r>
  </si>
  <si>
    <t>Is alleen verplicht voor middelgrote en grote projecten</t>
  </si>
  <si>
    <r>
      <t xml:space="preserve">Dit overzicht is bedoelt ter ondersteuning en is </t>
    </r>
    <r>
      <rPr>
        <b/>
        <u/>
        <sz val="8"/>
        <color theme="1"/>
        <rFont val="Trebuchet MS"/>
        <family val="2"/>
      </rPr>
      <t>geen verplicht onderdeel van het puntensysteem</t>
    </r>
    <r>
      <rPr>
        <sz val="8"/>
        <color theme="1"/>
        <rFont val="Trebuchet MS"/>
        <family val="2"/>
      </rPr>
      <t>. Onderstaande lijst beschrijft alle processtappen die doorlopen  kunnen worden om tot een goed proces te komen. In deze lijst vinkt u ook de processtappen af (van "nee" naar "ja". Als een processtap niet van toepassing is voor uw ontwikkeling vult u ''n.v.t.'' in. In de kolom "toelichting" kunt u samen met uw contactpersoon bij de gemeente Lansingerland opmerkingen toevoegen en gemaakte afspraken noteren.</t>
    </r>
  </si>
  <si>
    <r>
      <t xml:space="preserve">Processtappen </t>
    </r>
    <r>
      <rPr>
        <i/>
        <sz val="14"/>
        <color theme="0"/>
        <rFont val="Trebuchet MS"/>
        <family val="2"/>
      </rPr>
      <t>(optioneel)</t>
    </r>
  </si>
  <si>
    <t>Het groen oppervlak wordt berekend door het totaal aan genomen vergroeiningsmaatregelen uit het tabblad 'maatregelen'.  Voor groen geldt een norm van 30%. Gelaagdheid in beplanting wordt daarin extra beloond: wanneer de kronen van bomen over bijvoorbeeld struiken of bloemrijk grasveld vallen. Dan worden zowel de bomen als de onderliggende meters aan andere groene maatregelen meegeteld. Wanneer u uw doel heeft behaald zal er een groen vinkje verschijnen.</t>
  </si>
  <si>
    <t>40% warmtewerend oppervlak per 100m²: 1 punt. +  30% schaduw per 100m²: 1 punt. + Koele plek binnen 300m per 100m²: 1 punt. + koele woningen: 1 punt per woning. Voor renovatie geldt alleen warmtewerend oppervlakte en koele woningen.</t>
  </si>
  <si>
    <t>Natuurinclusief:</t>
  </si>
  <si>
    <t>Zijn er beschermde soorten aangetroffen (of benoemd vanuit een soortmanagementplan) waarvoor een habitat in stand gehouden dient te worden?</t>
  </si>
  <si>
    <t>Is er in het plangebied ecologisch waardevolle natuur? Blijft deze natuur behouden?</t>
  </si>
  <si>
    <r>
      <rPr>
        <b/>
        <sz val="9"/>
        <color theme="1"/>
        <rFont val="Trebuchet MS"/>
        <family val="2"/>
      </rPr>
      <t xml:space="preserve">Verblijfplaats en voortplanting:
</t>
    </r>
    <r>
      <rPr>
        <sz val="9"/>
        <color theme="1"/>
        <rFont val="Trebuchet MS"/>
        <family val="2"/>
      </rPr>
      <t>Cluster minimaal 2, bij voorkeur 5 of meer broedplaatsen bij elkaar per gevel. Bij grotere gebouwen kunnen meer clusters per gevel.</t>
    </r>
  </si>
  <si>
    <t>In deze checklist vindt u de voorwaarden voor het realiseren van een leefgebied per doelsoort. Aan de hand van de ingevulde maatregelen in het tabblad 'maatregelen' kunt u zien of u voldoet aan de voorwaarden. Enkele aspecten (daar waar "Vul in" staat) dienen handmatig op "ja" of "nee" gezet te worden. Wanneer u aan alle voorwaarden van een doelsoort voldoet heeft u voor die doelsoort een leefgebied gerealiseerd en zal het kruisje veranderen in een vinkje. Stuur de gevraagde bijlagen mee voor plantoetsing. Op basis van deze bijlagen wordt beoordeeld of er werkelijk voldaan wordt aan de voorwaarden per soort zoals hieronder benoemd. Een uitgebreidere toelichting per soort is te vinden via deze link: https://natuurinclusiefontwikkelen.nl/diersoorten.</t>
  </si>
  <si>
    <t xml:space="preserve">Behaalde punten </t>
  </si>
  <si>
    <t xml:space="preserve">Vul in de gele velden het aantal natuurinclusieve en klimaatadaptieve inrichtingsmaatregelen in die in het ontwerp van het initiatief worden meegenomen. Op de pagina 'Projectoverzicht' worden de totalen getoetst aan de kwantitatieve doelstellingen. Met behulp van de pagina 'Checklist doelsoorten' kan bepaald worden welke combinaties passen bij de doelsoorten. Gebruik het handboek voor aanvullende randvoorwaarden en prestatie eisen  van de maatregelen. </t>
  </si>
  <si>
    <r>
      <t>Maak spouwmuren en/of de ruimte achter gevelbetimmering toegankelijk en geschikt voor andere soorten vleermuizen. 1 plek per 0,1m</t>
    </r>
    <r>
      <rPr>
        <vertAlign val="superscript"/>
        <sz val="7"/>
        <color theme="1"/>
        <rFont val="Trebuchet MS"/>
        <family val="2"/>
      </rPr>
      <t>2</t>
    </r>
    <r>
      <rPr>
        <sz val="7"/>
        <color theme="1"/>
        <rFont val="Trebuchet MS"/>
        <family val="2"/>
      </rPr>
      <t>. Bij voorkeur geen inbouwkasten.Is dit de enige optie? Dan telt een standaard zomerverblijf, zoals een inbouwkast met twee lagen, als 1 plek.</t>
    </r>
  </si>
  <si>
    <t>Materialen met een lage dichtheid zoals hout.Gevelbekleding die licht is van kleur.</t>
  </si>
  <si>
    <r>
      <t xml:space="preserve">Informatie 
</t>
    </r>
    <r>
      <rPr>
        <b/>
        <i/>
        <sz val="9"/>
        <color theme="0"/>
        <rFont val="Trebuchet MS"/>
        <family val="2"/>
      </rPr>
      <t xml:space="preserve">(Bekijk voor specificaties het handboek </t>
    </r>
    <r>
      <rPr>
        <b/>
        <sz val="9"/>
        <color theme="0"/>
        <rFont val="Trebuchet MS"/>
        <family val="2"/>
      </rPr>
      <t>Natuurinclusieve en klimaatadaptieve maatregelen Lansingerland)</t>
    </r>
  </si>
  <si>
    <r>
      <t>Voor droogte zetten we in op zowel het besparen van drinkwater als het hergebruiken of infiltreren van regenwater. De opgave wordt bepaald door voorzieningen te treffen waar ca. 90% (circa 765 mm) van de buien die op jaarbasis in Nederland vallen  kunnen worden opgevangen en verwerkt. Het gaat daarbij om buien van maximaal 10 mm/dag. De opgave wordt berekend door 10mm te vermenigvuldigen met het aantal m² plangebied en uit te drukken in m</t>
    </r>
    <r>
      <rPr>
        <vertAlign val="superscript"/>
        <sz val="8"/>
        <color theme="1"/>
        <rFont val="Trebuchet MS"/>
        <family val="2"/>
      </rPr>
      <t>3</t>
    </r>
    <r>
      <rPr>
        <sz val="8"/>
        <color theme="1"/>
        <rFont val="Trebuchet MS"/>
        <family val="2"/>
      </rPr>
      <t>. Je kunt punten behalen door voorzieningen te realiseren die regen infiltreren of hergebruiken. Per m3 voorziening krijg je 1 punt.</t>
    </r>
  </si>
  <si>
    <t>Afhankelijk van de grootte van uw project dient u voor 1, 2, of 3 doelsoorten een leefgebied te realiseren binnen uw plangebied. Aan de hand van de Quickscan Flora &amp; Fauna of de natuurkansen scan selecteert u zelf welke doelsoort binnen uw plangebied een volwaardig leefgebied krijgt. De voorwaarden voor de leefgebieden vindt u op tabblad 'Checklist Doelsoorten'. Wanneer u uw doel heeft behaald zal er een groen vinkje verschijnen.</t>
  </si>
  <si>
    <t>Zijn er groen/blauwe structuren in de omgeving die versterkt kunnen of moeten worden met de ontwikkeling van het plangebied? En zijn er barrières die moeten worden opgelost?</t>
  </si>
  <si>
    <t xml:space="preserve">Behoud bestaande bomen 1e grootte </t>
  </si>
  <si>
    <t xml:space="preserve">Behoud bestaande bomen 2e grootte </t>
  </si>
  <si>
    <t xml:space="preserve">Behoud bestaande bomen 3e grootte </t>
  </si>
  <si>
    <t>Minimaal een cluster van 2, bij voorkeur 5 of meer. Een standaard nestkast of neststeen telt als 1 plek.  Tel 1 plek per 50cm breedte toegankelijke dakgoot. Gebruik bij voorkeur geen nestkasten die los op de muur worden geplaatst. Dakpannen voor mussen tellen niet.</t>
  </si>
  <si>
    <t>Bij voorkeur een cluster van 5. Een standaard nestkast of neststeen telt als 1 plek. Gebruik bij voorkeur geen nestkasten die los op de muur worden geplaatst. Dakpannen voor gierzwaluwen tellen niet.</t>
  </si>
  <si>
    <t>Bijvoorbeeld neststenen voor holenbroeders en dakbroeders, zoals pimpelmees, zwarte roodstaart, spreeuw etc.</t>
  </si>
  <si>
    <r>
      <t>Maak spouwmuren en/of de ruimte achter gevelbetimmering toegankelijk en geschikt voor vleermuizen. 0,1 m</t>
    </r>
    <r>
      <rPr>
        <vertAlign val="superscript"/>
        <sz val="7"/>
        <color theme="1"/>
        <rFont val="Trebuchet MS"/>
        <family val="2"/>
      </rPr>
      <t>2</t>
    </r>
    <r>
      <rPr>
        <sz val="7"/>
        <color theme="1"/>
        <rFont val="Trebuchet MS"/>
        <family val="2"/>
      </rPr>
      <t xml:space="preserve"> ruimte geldt als 1 plek. Bij voorkeur geen ingebouwde vleermuiskasten. Is dit de enige optie? Dan telt een standaard zomerverblijf, zoals een inbouwkast met twee lagen, als 1 plek.</t>
    </r>
  </si>
  <si>
    <r>
      <t>Maak spouwmuren en/of de ruimte achter gevelbetimmering toegankelijk en geschikt voor vleermuizen. 0,1m</t>
    </r>
    <r>
      <rPr>
        <vertAlign val="superscript"/>
        <sz val="7"/>
        <color theme="1"/>
        <rFont val="Trebuchet MS"/>
        <family val="2"/>
      </rPr>
      <t xml:space="preserve">2 </t>
    </r>
    <r>
      <rPr>
        <sz val="7"/>
        <color theme="1"/>
        <rFont val="Trebuchet MS"/>
        <family val="2"/>
      </rPr>
      <t>ruimte geldt als 1 plek. Voor kraamverblijven geldt een minimaal oppervlak van 1m</t>
    </r>
    <r>
      <rPr>
        <vertAlign val="superscript"/>
        <sz val="7"/>
        <color theme="1"/>
        <rFont val="Trebuchet MS"/>
        <family val="2"/>
      </rPr>
      <t>2</t>
    </r>
    <r>
      <rPr>
        <sz val="7"/>
        <color theme="1"/>
        <rFont val="Trebuchet MS"/>
        <family val="2"/>
      </rPr>
      <t>, dus minimaal 10 plekken. Bij voorkeur geen inbouw- of losse kraamkasten. Is dit de enige optie? Dan telt een standaard ingebouwd kraamverblijf als 2 plekken per laag.</t>
    </r>
  </si>
  <si>
    <r>
      <t>Bij voorkeur altijd toepassen in hoogbouw. Maak kelders, spouwmuren en/of de ruimte achter gevelbetimmering toegankelijk voor vleermuizen. 1 plek per 0,1m</t>
    </r>
    <r>
      <rPr>
        <vertAlign val="superscript"/>
        <sz val="7"/>
        <color theme="1"/>
        <rFont val="Trebuchet MS"/>
        <family val="2"/>
      </rPr>
      <t>2</t>
    </r>
    <r>
      <rPr>
        <sz val="7"/>
        <color theme="1"/>
        <rFont val="Trebuchet MS"/>
        <family val="2"/>
      </rPr>
      <t>. Voor massawinterverblijven geldt een minimaal oppervlak van 1m</t>
    </r>
    <r>
      <rPr>
        <vertAlign val="superscript"/>
        <sz val="7"/>
        <color theme="1"/>
        <rFont val="Trebuchet MS"/>
        <family val="2"/>
      </rPr>
      <t>2</t>
    </r>
    <r>
      <rPr>
        <sz val="7"/>
        <color theme="1"/>
        <rFont val="Trebuchet MS"/>
        <family val="2"/>
      </rPr>
      <t>, dus minimaal 10 plekken. Inbouwkasten en kasten op de gevel tellen niet mee, de ruimte moet tussen muren en in daken en kelders gerealiseerd worden.</t>
    </r>
  </si>
  <si>
    <t>Enkel geworteld in de volle grond. Uitgerust met steunconstructie die aansluit bij de hoogte van de aan te planten soorten of zelfhechtende klimplanten. Moet minimaal 3 meter hoog kunnen groeien. Gebruik bij voorkeur inheemse soorten.</t>
  </si>
  <si>
    <t>Open water voorzien van natuurvriendelijke oevers met talud 1:3 of flauwer. De natuurvriendelijke oever dient te voldoen aan de eisen van het betreffende hoogheemraadschap. Alleen het gedeelte tot 30 cm diepte telt mee.</t>
  </si>
  <si>
    <t>Het stimuleren van spontane vegetatie door aanleg van geschikt gesteente met voldoende structuur/reliëf voor planten om zich aan te hechten. Aanplanten is niet gewenst, eventueel wel het verplaatsen van muurvegetatie die anders verloren gaat. Reken met 0.5m2 per strekkende meter.</t>
  </si>
  <si>
    <t>Gesloten, visvrije waterpartij met een diepte van maximaal 1 meter onder de laagste grondwaterstand. Minimaal 50% van de oever heeft veel zon en een flauw talud, flauwer of gelijk aan een hellingshoek van 1:3, en ingericht als plasdras-gebied. Bij voorkeur heeft een poel minimaal een diameter van 10 meter om 'verlanding' te voorkomen.</t>
  </si>
  <si>
    <t xml:space="preserve">1ste grootte boom: wordt hoger dan 12m. Er wordt voor de punten gerekend met 35m2 per boom. </t>
  </si>
  <si>
    <t>2de grootte boom: wordt tussen de 6 en 12m. Er wordt voor de punten gerekend met 20m2 per boom.</t>
  </si>
  <si>
    <t xml:space="preserve">3de grootte boom: Wordt lager dan 6 m. Er wordt voor de punten gerekent met 15m2 per boom. </t>
  </si>
  <si>
    <t>Lage hagen, heggen en heesters, sierheesters en bodem bedekkende heesters die smaller zijn dan 1 meter of kleiner zijn dan 1,5 meter hoog. Bij voorkeur inheemse soorten. Ook een groene tuinafscheiding of een takkenril leveren punten op. Bij insecten als doelsoort: nectarrijke struiken met een rijke variatie aan voedsel.</t>
  </si>
  <si>
    <t>Hagen, heggen en heesters van minimaal 1 meter breed en  1,5 meter hoog. Bij voorkeur inheemse soorten. Bij insecten als doelsoort: nectarrijke struiken met een rijke variatie aan voedsel.</t>
  </si>
  <si>
    <t>Gemengde lage hagen, heggen en heesters, sierheesters en bodem bedekkende heesters die smaller zijn dan 1 meter of kleiner zijn dan 1,5 meter hoog. Minimaal 3 soorten. Bij voorkeur inheemse soorten. Bij insecten als doelsoort: nectarrijke struiken met een rijke variatie aan voedsel.</t>
  </si>
  <si>
    <t xml:space="preserve">Gemengde hagen, heggen en heesters van minimaal 1 meter breed en 1,5 meter hoog. Minimaal 3 soorten. Bij voorkeur inheemse soorten. Bij insecten als doelsoort: nectarrijke struiken met een rijke variatie aan voedsel. </t>
  </si>
  <si>
    <t>Nectar- en stuifmeel-leverende vaste planten. Bij voorkeur biologische planten. Vaste planten in de openbare ruimte mag je alleen op A-locaties zoals centra en wijk/buurt entrees toevoegen in overleg met de gemeente.</t>
  </si>
  <si>
    <t>Een gazon is een veld met kort gemaaid gras wat voornamelijk wordt gebruikt om op te spelen of recreëren. Zonder ecologisch beheer. Kunstgras telt niet mee.</t>
  </si>
  <si>
    <t>Minimaal 50% van de tuinen (in m2) wordt opgeleverd met grond. Alleen de vierkante meters met grond tellen mee. Bij gebruik van tuinaarde dient dit turfvrij te zijn. Tuinen met schuttingen zonder doorgangen voor grondgebonden soorten zoals de egel tellen niet. Tuinen opgeleverd met (bouw)zand tellen ook niet.</t>
  </si>
  <si>
    <t>Insectenstenen, insectenhotels, zandhopen, steilwanden voor bijen en/of dood hout</t>
  </si>
  <si>
    <r>
      <t>Insectenstenen moeten ingebouwd worden in een gevel of muur. Insectenhotels moeten minimaal 1m</t>
    </r>
    <r>
      <rPr>
        <vertAlign val="superscript"/>
        <sz val="7"/>
        <color theme="1"/>
        <rFont val="Trebuchet MS"/>
        <family val="2"/>
      </rPr>
      <t>2</t>
    </r>
    <r>
      <rPr>
        <sz val="7"/>
        <color theme="1"/>
        <rFont val="Trebuchet MS"/>
        <family val="2"/>
      </rPr>
      <t xml:space="preserve"> zijn en niet gemakkelijk te verwijderen zijn. Een steilwand, boomstam of zandhoop is minimaal 1m</t>
    </r>
    <r>
      <rPr>
        <vertAlign val="superscript"/>
        <sz val="7"/>
        <color theme="1"/>
        <rFont val="Trebuchet MS"/>
        <family val="2"/>
      </rPr>
      <t>2</t>
    </r>
    <r>
      <rPr>
        <sz val="7"/>
        <color theme="1"/>
        <rFont val="Trebuchet MS"/>
        <family val="2"/>
      </rPr>
      <t>.</t>
    </r>
  </si>
  <si>
    <r>
      <t xml:space="preserve">
</t>
    </r>
    <r>
      <rPr>
        <b/>
        <sz val="9"/>
        <color theme="1"/>
        <rFont val="Trebuchet MS"/>
        <family val="2"/>
      </rPr>
      <t>A8</t>
    </r>
    <r>
      <rPr>
        <sz val="9"/>
        <color theme="1"/>
        <rFont val="Trebuchet MS"/>
        <family val="2"/>
      </rPr>
      <t xml:space="preserve"> Insectenstenen, insectenhotels, zandhopen, steilwanden voor bijen en/of dood hout</t>
    </r>
  </si>
  <si>
    <r>
      <t xml:space="preserve">Toetsingsformulier Natuurinclusief- en Klimaatadaptief Bouwen en Inrichten
</t>
    </r>
    <r>
      <rPr>
        <sz val="12"/>
        <color theme="5"/>
        <rFont val="Trebuchet MS"/>
        <family val="2"/>
      </rPr>
      <t>Gemeente Lansingerland</t>
    </r>
  </si>
  <si>
    <t>Het aantal diersoorten waarvoor een habitat moet worden ingericht hangt af van hoe groot het plangebied is:
-	Voor kleinschalige projecten (plangebied &lt; 500m²) moet er voor minimaal 1 diersoort een habitat ingericht worden.
-	Voor middelgrootte projecten (plangebied &lt; 2.000m²) moet er voor minimaal 2 diersoorten een habitat ingericht worden.
-	Voor grootschalige projecten (plangebied &gt; 2.000m²) moet er voor minimaal 3 diersoorten een habitat ingericht worden.
Let op: indien er gewerkt wordt onder de ontheffing van het gemeentelijke Soortenmanagement Plan (SMP) kan het verplicht zijn om habitat in te richten voor meer doelsoorten. Het document met de hoogst aantal doelsoorten is altijd leidend.</t>
  </si>
  <si>
    <t>De richtlijn is minimaal 30%. Voor gebiedsontwikkelingen waarbij ook openbare ruimte wordt aangelegd, zoals nieuwe woonwijken of industrieterreinen, geldt dat minimaal 15% van het plangebied als openbaar groen dient te worden ingericht.</t>
  </si>
  <si>
    <t>U moet gedurende de ontwikkeling verschillende producten opleveren. Onderstaande lijst beschrijft alle producten die opgeleverd dienen te worden gezamelijk met het ontwerp. In deze lijst vinkt u ook de producten af (van "nee" naar "ja") én geeft u aan waar de bewijslast te vinden is. Als een product niet van toepassing is voor uw ontwikkeling vult u ''n.v.t.'' in en onderbouw dit in de toelichting.</t>
  </si>
  <si>
    <t xml:space="preserve">Voor hitte zetten we in op warmtewerende oppervlaktes, schaduw en koele plekken. De opgave wordt bepaald door een totale ambitie die wordt gesteldt op 40%  warmtewerendheid van de horizontale oppervlakktes,  30% schaduw in het plangebied, voldoende koele plekken in het plangebied en koele woningen. </t>
  </si>
  <si>
    <t>Het percentage groen oppervlak (privaat en openbaar) wordt gerekend over het totale plangebied. Groen oppervlak wordt berekend als het totaal van de genomen natuurinclusieve inrichtingsmaatregelen. De minimumeis daarbij is 30% van het oppervlak van het plangebied. Voor gebiedsontwikkelingen waarbij ook openbare ruimte wordt aangelegd, zoals nieuwe woonwijken of bedrijventerreinen, geldt dat minimaal 15% van het plangebied als openbaar groen dient te worden ingericht.</t>
  </si>
  <si>
    <t>Uw initiatief moet naast de kwantitatieve doelen ook voldoen aan een aantal kwalitatieve doelen. Geef steeds in het gele veld aan op welke manier uw initiatief voldoet aan de doelen. Let op, enkele doelen zijn alleen verplicht voor middelgrote en grote projecten. Bekijk bij projectinformatie of uw initiatief in die categorie valt.</t>
  </si>
  <si>
    <t>Voorkeurs methode voor water is water besparen en/of hergebruiken, opvangen, neerslag vasthouden, bergen en restand eventueel afvoeren naar oppervlaktewater.</t>
  </si>
  <si>
    <t>o   Handboek Natuurinclusieve en klimaatadaptieve maatregelen Lansingerland (T26.01369)
o   Inspiratiegids Natuurinclusief bouwen en inrichten (T24.09548)</t>
  </si>
  <si>
    <t>Bij nieuwbouwprojecten en ingrijpende renovaties (volgens definitie Bbl: "het verbouwen van meer dan 25% van de oppervlakte van de bouwschil")  is het verplicht om natuurinclusief- en klimaatadaptief te bouwen en inrichten. Bij het aanvragen van een omgevingsvergunning dient dit toetsingsformulier te worden bijgevoegd. Hiermee wordt aangetoond dat er aan de doelstellingen wordt voldaan door het nemen van voldoende maatregelen.
Dit toetsingsformulier wordt vervolgens gebruikt voor het beoordelen van bouwprojecten op het gebied van natuurinclusief- en klimaatadaptief bouwen en inrichten. De volgende pagina's moeten ingevuld worden en meegestuurd met de vergunningaanvraag en projectvoorstellen.</t>
  </si>
  <si>
    <t>Doorgroeibare verharding zijn vormen van verharding die het mogelijk maken om regenwater te infiltreren.</t>
  </si>
  <si>
    <t>Half verharding van natuurlijke materialen zoals grind, split, schelpen, boomschors en kokosschors..</t>
  </si>
  <si>
    <r>
      <t xml:space="preserve">Toetsingsformulier Natuurinclusief- en Klimaatadaptief Bouwen en Inrichten  
</t>
    </r>
    <r>
      <rPr>
        <sz val="12"/>
        <color theme="5"/>
        <rFont val="Trebuchet MS"/>
        <family val="2"/>
      </rPr>
      <t>Gemeente Lansingerland</t>
    </r>
    <r>
      <rPr>
        <b/>
        <sz val="12"/>
        <color theme="5"/>
        <rFont val="Trebuchet MS"/>
        <family val="2"/>
      </rPr>
      <t xml:space="preserve"> </t>
    </r>
    <r>
      <rPr>
        <sz val="10"/>
        <color theme="5"/>
        <rFont val="Trebuchet MS"/>
        <family val="2"/>
      </rPr>
      <t>T26.01370</t>
    </r>
  </si>
  <si>
    <r>
      <t xml:space="preserve">Een dak met een laag van minimaal 7cm schelpen. 
</t>
    </r>
    <r>
      <rPr>
        <sz val="7"/>
        <color rgb="FFFF0000"/>
        <rFont val="Trebuchet MS"/>
        <family val="2"/>
      </rPr>
      <t xml:space="preserve">LET OP: </t>
    </r>
    <r>
      <rPr>
        <sz val="7"/>
        <color theme="4"/>
        <rFont val="Trebuchet MS"/>
        <family val="2"/>
      </rPr>
      <t xml:space="preserve">Vul bij maatregel ‘Totale waterberging op daken’ (F1) het aantal m³ water in dat je dak kan vasthouden om punten voor wateroverlast te krijgen. </t>
    </r>
  </si>
  <si>
    <r>
      <t xml:space="preserve">Groene daken zijn altijd uitgerust met een drainagelaag die de beplanting kan voorzien van het benodigde vocht. De ecologische waarde van een groen dak wordt verhoogd wanneer natuur- en gebruiksfuncties gescheiden zijn.
Daken met 5-7 cm substraat bevatten minimaal: sedum 
Daken met 7-15 cm substraat bevatten minimaal: grassen en kruiden 
Daken met 15-30 cm substraat bevatten minimaal: grassen, kruiden en dwergheesters 
Daken met 30-50 cm substraat bevatten minimaal: kruiden, dwergheesters en struiken 
Daken met &gt;50 cm substraat bevatten minimaal: kruiden, dwergheesters en struiken of bomen
</t>
    </r>
    <r>
      <rPr>
        <sz val="7"/>
        <color rgb="FFFF0000"/>
        <rFont val="Trebuchet MS"/>
        <family val="2"/>
      </rPr>
      <t xml:space="preserve">LET OP: </t>
    </r>
    <r>
      <rPr>
        <sz val="7"/>
        <color theme="4"/>
        <rFont val="Trebuchet MS"/>
        <family val="2"/>
      </rPr>
      <t xml:space="preserve">Vul bij maatregel ‘Totale waterberging op daken’ (F1) het aantal m³ water in dat je dak kan vasthouden om punten voor wateroverlast te krijgen. </t>
    </r>
  </si>
  <si>
    <r>
      <t xml:space="preserve">Toegankelijk voor bewoners en/of bezoekers. Minimaal 40% is ingericht met robuust groen en de zon/schaduwverhouding is 50% - 50%.
</t>
    </r>
    <r>
      <rPr>
        <sz val="7"/>
        <color rgb="FFFF0000"/>
        <rFont val="Trebuchet MS"/>
        <family val="2"/>
      </rPr>
      <t xml:space="preserve">LET OP: </t>
    </r>
    <r>
      <rPr>
        <sz val="7"/>
        <color theme="4"/>
        <rFont val="Trebuchet MS"/>
        <family val="2"/>
      </rPr>
      <t xml:space="preserve">Vul bij maatregel ‘Totale waterberging op daken’ (F1) het aantal m³ water in dat je dak kan vasthouden om punten voor wateroverlast te krijgen. </t>
    </r>
  </si>
  <si>
    <r>
      <t xml:space="preserve">Permanent waterdak ingericht met waterplanten.
</t>
    </r>
    <r>
      <rPr>
        <sz val="7"/>
        <color rgb="FFFF0000"/>
        <rFont val="Trebuchet MS"/>
        <family val="2"/>
      </rPr>
      <t xml:space="preserve">LET OP: </t>
    </r>
    <r>
      <rPr>
        <sz val="7"/>
        <color theme="4"/>
        <rFont val="Trebuchet MS"/>
        <family val="2"/>
      </rPr>
      <t xml:space="preserve">Vul bij maatregel ‘Totale waterberging op daken’ (F1) het aantal m³ water in dat je dak kan vasthouden om punten voor wateroverlast te krijgen. </t>
    </r>
  </si>
  <si>
    <r>
      <t xml:space="preserve">Stromend water in de buitenruimte aangesloten op het watersysteem.
</t>
    </r>
    <r>
      <rPr>
        <sz val="7"/>
        <color rgb="FFFF0000"/>
        <rFont val="Trebuchet MS"/>
        <family val="2"/>
      </rPr>
      <t xml:space="preserve">LET OP: </t>
    </r>
    <r>
      <rPr>
        <sz val="7"/>
        <color theme="4"/>
        <rFont val="Trebuchet MS"/>
        <family val="2"/>
      </rPr>
      <t xml:space="preserve">Vul bij maatregel ‘Totale waterberging in de buitenruimte’ (F3) het aantal m³ water in dat de maatregel kan vasthouden om punten voor wateroverlast te krijgen. </t>
    </r>
  </si>
  <si>
    <r>
      <t xml:space="preserve">Verdiept plantvak met ecologische inrichting is een maatregel voor tijdelijke waterberging. 
</t>
    </r>
    <r>
      <rPr>
        <sz val="7"/>
        <color rgb="FFFF0000"/>
        <rFont val="Trebuchet MS"/>
        <family val="2"/>
      </rPr>
      <t>LET OP:</t>
    </r>
    <r>
      <rPr>
        <sz val="7"/>
        <color theme="4"/>
        <rFont val="Trebuchet MS"/>
        <family val="2"/>
      </rPr>
      <t xml:space="preserve"> Vul bij maatregel ‘Totale waterberging in de buitenruimte’ (F3) het aantal m³ water in dat de maatregel kan vasthouden om punten voor wateroverlast te krijgen.</t>
    </r>
    <r>
      <rPr>
        <sz val="7"/>
        <color rgb="FFFF0000"/>
        <rFont val="Trebuchet MS"/>
        <family val="2"/>
      </rPr>
      <t xml:space="preserve"> 
LET OP: </t>
    </r>
    <r>
      <rPr>
        <sz val="7"/>
        <color theme="4"/>
        <rFont val="Trebuchet MS"/>
        <family val="2"/>
      </rPr>
      <t xml:space="preserve">Vul bij maatregel ‘Totale inhoud infiltratievoorziening'(F4) het aantal m³ water in dat de maatregel kan vasthouden om punten voor wateroverlast te krijgen. </t>
    </r>
  </si>
  <si>
    <r>
      <t xml:space="preserve">Wadi zonder een ecologische inrichting en beheer.
</t>
    </r>
    <r>
      <rPr>
        <sz val="7"/>
        <color rgb="FFFF0000"/>
        <rFont val="Trebuchet MS"/>
        <family val="2"/>
      </rPr>
      <t>LET OP:</t>
    </r>
    <r>
      <rPr>
        <sz val="7"/>
        <color theme="4"/>
        <rFont val="Trebuchet MS"/>
        <family val="2"/>
      </rPr>
      <t xml:space="preserve"> Vul bij maatregel ‘Totale waterberging in de buitenruimte’ (F3) het aantal m³ water in dat de maatregel kan vasthouden om punten voor wateroverlast te krijgen.
</t>
    </r>
    <r>
      <rPr>
        <sz val="7"/>
        <color rgb="FFFF0000"/>
        <rFont val="Trebuchet MS"/>
        <family val="2"/>
      </rPr>
      <t xml:space="preserve">LET OP: </t>
    </r>
    <r>
      <rPr>
        <sz val="7"/>
        <color theme="4"/>
        <rFont val="Trebuchet MS"/>
        <family val="2"/>
      </rPr>
      <t xml:space="preserve">Vul bij maatregel ‘Totale inhoud infiltratievoorziening'(F4) het aantal m³ water in dat de maatregel kan vasthouden om punten voor wateroverlast te krijgen.  </t>
    </r>
  </si>
  <si>
    <r>
      <t xml:space="preserve">Wadi met een ecologische inrichting (natuurlijke vegetatie, zoals vochtig grasland of stuweel,  en bijvoorbeeld blokken dood hout) en ecologisch beheer.
</t>
    </r>
    <r>
      <rPr>
        <sz val="7"/>
        <color rgb="FFFF0000"/>
        <rFont val="Trebuchet MS"/>
        <family val="2"/>
      </rPr>
      <t xml:space="preserve">LET OP: </t>
    </r>
    <r>
      <rPr>
        <sz val="7"/>
        <color theme="4"/>
        <rFont val="Trebuchet MS"/>
        <family val="2"/>
      </rPr>
      <t xml:space="preserve">Vul bij maatregel ‘Totale waterberging in de buitenruimte’ (F3) het aantal m³ water in dat de maatregel kan vasthouden om punten voor wateroverlast te krijgen.
</t>
    </r>
    <r>
      <rPr>
        <sz val="7"/>
        <color rgb="FFFF0000"/>
        <rFont val="Trebuchet MS"/>
        <family val="2"/>
      </rPr>
      <t xml:space="preserve">LET OP: </t>
    </r>
    <r>
      <rPr>
        <sz val="7"/>
        <color theme="4"/>
        <rFont val="Trebuchet MS"/>
        <family val="2"/>
      </rPr>
      <t xml:space="preserve">Vul bij maatregel ‘Totale inhoud infiltratievoorziening'(F4) het aantal m³ water in dat de maatregel kan vasthouden om punten voor wateroverlast te krijgen.  </t>
    </r>
  </si>
  <si>
    <r>
      <t xml:space="preserve">Bijvoorbeeld in beton gevatte bakken, open aan de onderkant, opgevuld met grind en aarde, en beplant. Maar ook IT-riool, IT-put, of grindkoffer.
</t>
    </r>
    <r>
      <rPr>
        <sz val="7"/>
        <color rgb="FFFF0000"/>
        <rFont val="Trebuchet MS"/>
        <family val="2"/>
      </rPr>
      <t xml:space="preserve">LET OP: </t>
    </r>
    <r>
      <rPr>
        <sz val="7"/>
        <color theme="4"/>
        <rFont val="Trebuchet MS"/>
        <family val="2"/>
      </rPr>
      <t xml:space="preserve">Vul bij maatregel ‘Totale waterberging in de buitenruimte’ (F3) het aantal m³ water in dat de maatregel kan vasthouden om punten voor wateroverlast te krijgen. </t>
    </r>
    <r>
      <rPr>
        <sz val="7"/>
        <color theme="1"/>
        <rFont val="Trebuchet MS"/>
        <family val="2"/>
      </rPr>
      <t xml:space="preserve">
</t>
    </r>
    <r>
      <rPr>
        <sz val="7"/>
        <color rgb="FFFF0000"/>
        <rFont val="Trebuchet MS"/>
        <family val="2"/>
      </rPr>
      <t xml:space="preserve">LET OP: </t>
    </r>
    <r>
      <rPr>
        <sz val="7"/>
        <color theme="4"/>
        <rFont val="Trebuchet MS"/>
        <family val="2"/>
      </rPr>
      <t xml:space="preserve">Vul bij maatregel ‘Totale inhoud infiltratievoorziening'(F4) het aantal m³ water in dat de maatregel kan vasthouden om punten voor wateroverlast te krijgen. </t>
    </r>
  </si>
  <si>
    <r>
      <t xml:space="preserve">De hoeveelheid regenwater die geborgen kan worden op daken met een ledegingsduur van 24 tot 48 uur.
</t>
    </r>
    <r>
      <rPr>
        <sz val="7"/>
        <color rgb="FFFF0000"/>
        <rFont val="Trebuchet MS"/>
        <family val="2"/>
      </rPr>
      <t xml:space="preserve">LET OP: </t>
    </r>
    <r>
      <rPr>
        <sz val="7"/>
        <color theme="4"/>
        <rFont val="Trebuchet MS"/>
        <family val="2"/>
      </rPr>
      <t xml:space="preserve">Vul bij deze maatregel de totale waterberging in m³ in van de maatregelen B2 t/m B8 en B10 in om punten voor wateroverlast te krijgen. </t>
    </r>
  </si>
  <si>
    <r>
      <t xml:space="preserve">De hoeveelheid regenwater die geborgen kan worden in een infiltratievoorziening zoals een wadi, infiltratieput of verdieptplantvak.
</t>
    </r>
    <r>
      <rPr>
        <sz val="7"/>
        <color rgb="FFFF0000"/>
        <rFont val="Trebuchet MS"/>
        <family val="2"/>
      </rPr>
      <t xml:space="preserve">LET OP: </t>
    </r>
    <r>
      <rPr>
        <sz val="7"/>
        <color theme="4"/>
        <rFont val="Trebuchet MS"/>
        <family val="2"/>
      </rPr>
      <t>Vul bij deze maatregelen de totale waterberging in m³ in van de maatregelen D1 en D6 t/m D10 in om punten voor wateroverlast te krijgen.</t>
    </r>
  </si>
  <si>
    <r>
      <t xml:space="preserve">De hoeveelheid regenwater die geborgen kan worden in de buitenruimte met een ledegingsduur van 24 tot 48 uur.
</t>
    </r>
    <r>
      <rPr>
        <sz val="7"/>
        <color rgb="FFFF0000"/>
        <rFont val="Trebuchet MS"/>
        <family val="2"/>
      </rPr>
      <t xml:space="preserve">LET OP: </t>
    </r>
    <r>
      <rPr>
        <sz val="7"/>
        <color theme="4"/>
        <rFont val="Trebuchet MS"/>
        <family val="2"/>
      </rPr>
      <t>Vul bij deze maatregel de totale waterberging in m³ in van de maatregelen D1 en D6 t/m D10 in om punten voor wateroverlast te krijgen.</t>
    </r>
  </si>
  <si>
    <r>
      <t xml:space="preserve">Veld ontworpen om overtollig water op te vangen en gecontroleerd te laten infiltreren in de bodem. 
</t>
    </r>
    <r>
      <rPr>
        <sz val="7"/>
        <color rgb="FFFF0000"/>
        <rFont val="Trebuchet MS"/>
        <family val="2"/>
      </rPr>
      <t xml:space="preserve">LET OP: </t>
    </r>
    <r>
      <rPr>
        <sz val="7"/>
        <color theme="4"/>
        <rFont val="Trebuchet MS"/>
        <family val="2"/>
      </rPr>
      <t xml:space="preserve">Vul bij maatregel ‘Totale waterberging in de buitenruimte’ (F3) het aantal m³ water in dat de maatregel kan vasthouden om punten voor wateroverlast te krijgen.
</t>
    </r>
    <r>
      <rPr>
        <sz val="7"/>
        <color rgb="FFFF0000"/>
        <rFont val="Trebuchet MS"/>
        <family val="2"/>
      </rPr>
      <t xml:space="preserve">LET OP: </t>
    </r>
    <r>
      <rPr>
        <sz val="7"/>
        <color theme="4"/>
        <rFont val="Trebuchet MS"/>
        <family val="2"/>
      </rPr>
      <t xml:space="preserve">Vul bij maatregel ‘Totale inhoud infiltratievoorziening'(F4) het aantal m³ water in dat de maatregel kan vasthouden om punten voor wateroverlast te krijgen.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</si>
</sst>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8" x14ac:knownFonts="1">
    <font>
      <sz val="11"/>
      <color theme="1"/>
      <name val="Arial"/>
      <family val="2"/>
      <scheme val="minor"/>
    </font>
    <font>
      <sz val="8"/>
      <name val="Arial"/>
      <family val="2"/>
      <scheme val="minor"/>
    </font>
    <font>
      <sz val="11"/>
      <color theme="1"/>
      <name val="Arial"/>
      <family val="2"/>
      <scheme val="minor"/>
    </font>
    <font>
      <sz val="11"/>
      <color theme="1"/>
      <name val="Trebuchet MS"/>
      <family val="2"/>
    </font>
    <font>
      <b/>
      <sz val="16"/>
      <color theme="5"/>
      <name val="Trebuchet MS"/>
      <family val="2"/>
    </font>
    <font>
      <sz val="11"/>
      <name val="Trebuchet MS"/>
      <family val="2"/>
    </font>
    <font>
      <b/>
      <sz val="11"/>
      <color theme="0"/>
      <name val="Trebuchet MS"/>
      <family val="2"/>
    </font>
    <font>
      <b/>
      <sz val="11"/>
      <name val="Trebuchet MS"/>
      <family val="2"/>
    </font>
    <font>
      <sz val="8"/>
      <color theme="1"/>
      <name val="Trebuchet MS"/>
      <family val="2"/>
    </font>
    <font>
      <sz val="11"/>
      <color rgb="FFFF0000"/>
      <name val="Trebuchet MS"/>
      <family val="2"/>
    </font>
    <font>
      <b/>
      <sz val="9"/>
      <color theme="0"/>
      <name val="Trebuchet MS"/>
      <family val="2"/>
    </font>
    <font>
      <vertAlign val="superscript"/>
      <sz val="8"/>
      <color theme="1"/>
      <name val="Trebuchet MS"/>
      <family val="2"/>
    </font>
    <font>
      <sz val="8"/>
      <color theme="5"/>
      <name val="Trebuchet MS"/>
      <family val="2"/>
    </font>
    <font>
      <b/>
      <sz val="19"/>
      <color theme="5"/>
      <name val="Trebuchet MS"/>
      <family val="2"/>
    </font>
    <font>
      <b/>
      <sz val="18"/>
      <color theme="5"/>
      <name val="Trebuchet MS"/>
      <family val="2"/>
    </font>
    <font>
      <sz val="11"/>
      <color theme="0"/>
      <name val="Trebuchet MS"/>
      <family val="2"/>
    </font>
    <font>
      <b/>
      <sz val="9"/>
      <color theme="1"/>
      <name val="Trebuchet MS"/>
      <family val="2"/>
    </font>
    <font>
      <sz val="9"/>
      <color theme="1"/>
      <name val="Trebuchet MS"/>
      <family val="2"/>
    </font>
    <font>
      <sz val="10"/>
      <color theme="1"/>
      <name val="Trebuchet MS"/>
      <family val="2"/>
    </font>
    <font>
      <b/>
      <sz val="10"/>
      <name val="Trebuchet MS"/>
      <family val="2"/>
    </font>
    <font>
      <i/>
      <sz val="10"/>
      <name val="Trebuchet MS"/>
      <family val="2"/>
    </font>
    <font>
      <b/>
      <sz val="10"/>
      <color theme="0"/>
      <name val="Trebuchet MS"/>
      <family val="2"/>
    </font>
    <font>
      <b/>
      <sz val="11"/>
      <color theme="1"/>
      <name val="Trebuchet MS"/>
      <family val="2"/>
    </font>
    <font>
      <i/>
      <sz val="8"/>
      <color theme="1"/>
      <name val="Trebuchet MS"/>
      <family val="2"/>
    </font>
    <font>
      <sz val="11"/>
      <color theme="5"/>
      <name val="Trebuchet MS"/>
      <family val="2"/>
    </font>
    <font>
      <b/>
      <sz val="8"/>
      <color theme="0"/>
      <name val="Trebuchet MS"/>
      <family val="2"/>
    </font>
    <font>
      <b/>
      <sz val="10"/>
      <color theme="1"/>
      <name val="Trebuchet MS"/>
      <family val="2"/>
    </font>
    <font>
      <sz val="10"/>
      <name val="Trebuchet MS"/>
      <family val="2"/>
    </font>
    <font>
      <i/>
      <sz val="9"/>
      <color theme="1"/>
      <name val="Trebuchet MS"/>
      <family val="2"/>
    </font>
    <font>
      <i/>
      <sz val="10"/>
      <color theme="0"/>
      <name val="Trebuchet MS"/>
      <family val="2"/>
    </font>
    <font>
      <i/>
      <sz val="8"/>
      <name val="Trebuchet MS"/>
      <family val="2"/>
    </font>
    <font>
      <b/>
      <sz val="19"/>
      <color theme="0"/>
      <name val="Trebuchet MS"/>
      <family val="2"/>
    </font>
    <font>
      <b/>
      <sz val="19"/>
      <name val="Trebuchet MS"/>
      <family val="2"/>
    </font>
    <font>
      <b/>
      <sz val="14"/>
      <color theme="0"/>
      <name val="Trebuchet MS"/>
      <family val="2"/>
    </font>
    <font>
      <sz val="8"/>
      <color theme="0"/>
      <name val="Trebuchet MS"/>
      <family val="2"/>
    </font>
    <font>
      <i/>
      <sz val="8"/>
      <color theme="0"/>
      <name val="Trebuchet MS"/>
      <family val="2"/>
    </font>
    <font>
      <b/>
      <sz val="8"/>
      <color theme="5"/>
      <name val="Trebuchet MS"/>
      <family val="2"/>
    </font>
    <font>
      <sz val="10"/>
      <color theme="5"/>
      <name val="Trebuchet MS"/>
      <family val="2"/>
    </font>
    <font>
      <sz val="11"/>
      <color theme="2"/>
      <name val="Trebuchet MS"/>
      <family val="2"/>
    </font>
    <font>
      <b/>
      <sz val="10"/>
      <color theme="5"/>
      <name val="Trebuchet MS"/>
      <family val="2"/>
    </font>
    <font>
      <b/>
      <sz val="8"/>
      <color theme="1"/>
      <name val="Trebuchet MS"/>
      <family val="2"/>
    </font>
    <font>
      <b/>
      <sz val="11"/>
      <color theme="0" tint="-4.9989318521683403E-2"/>
      <name val="Trebuchet MS"/>
      <family val="2"/>
    </font>
    <font>
      <b/>
      <i/>
      <sz val="8"/>
      <color theme="0"/>
      <name val="Trebuchet MS"/>
      <family val="2"/>
    </font>
    <font>
      <sz val="11"/>
      <color theme="4"/>
      <name val="Trebuchet MS"/>
      <family val="2"/>
    </font>
    <font>
      <sz val="16"/>
      <color theme="4"/>
      <name val="Trebuchet MS"/>
      <family val="2"/>
    </font>
    <font>
      <sz val="11"/>
      <color theme="0" tint="-4.9989318521683403E-2"/>
      <name val="Trebuchet MS"/>
      <family val="2"/>
    </font>
    <font>
      <vertAlign val="superscript"/>
      <sz val="10"/>
      <color theme="1"/>
      <name val="Trebuchet MS"/>
      <family val="2"/>
    </font>
    <font>
      <sz val="10"/>
      <color theme="0" tint="-4.9989318521683403E-2"/>
      <name val="Trebuchet MS"/>
      <family val="2"/>
    </font>
    <font>
      <b/>
      <sz val="9"/>
      <color rgb="FF000000"/>
      <name val="Trebuchet MS"/>
      <family val="2"/>
    </font>
    <font>
      <sz val="9"/>
      <color rgb="FF000000"/>
      <name val="Trebuchet MS"/>
      <family val="2"/>
    </font>
    <font>
      <b/>
      <i/>
      <sz val="9"/>
      <color rgb="FF000000"/>
      <name val="Trebuchet MS"/>
      <family val="2"/>
    </font>
    <font>
      <i/>
      <sz val="9"/>
      <color rgb="FF000000"/>
      <name val="Trebuchet MS"/>
      <family val="2"/>
    </font>
    <font>
      <u/>
      <sz val="8"/>
      <color theme="1"/>
      <name val="Trebuchet MS"/>
      <family val="2"/>
    </font>
    <font>
      <b/>
      <u/>
      <sz val="8"/>
      <color theme="1"/>
      <name val="Trebuchet MS"/>
      <family val="2"/>
    </font>
    <font>
      <sz val="8"/>
      <color theme="0" tint="-0.499984740745262"/>
      <name val="Trebuchet MS"/>
      <family val="2"/>
    </font>
    <font>
      <vertAlign val="superscript"/>
      <sz val="9"/>
      <color theme="0" tint="-0.499984740745262"/>
      <name val="Trebuchet MS"/>
      <family val="2"/>
    </font>
    <font>
      <b/>
      <sz val="9"/>
      <color rgb="FF7D2E8A"/>
      <name val="Trebuchet MS"/>
      <family val="2"/>
    </font>
    <font>
      <b/>
      <sz val="9"/>
      <color rgb="FF1D6B34"/>
      <name val="Trebuchet MS"/>
      <family val="2"/>
    </font>
    <font>
      <b/>
      <sz val="9"/>
      <color rgb="FF4089CA"/>
      <name val="Trebuchet MS"/>
      <family val="2"/>
    </font>
    <font>
      <b/>
      <sz val="9"/>
      <color rgb="FFF59C05"/>
      <name val="Trebuchet MS"/>
      <family val="2"/>
    </font>
    <font>
      <b/>
      <sz val="9"/>
      <color rgb="FFD92B85"/>
      <name val="Trebuchet MS"/>
      <family val="2"/>
    </font>
    <font>
      <b/>
      <sz val="10"/>
      <color rgb="FF7D2E8A"/>
      <name val="Trebuchet MS"/>
      <family val="2"/>
    </font>
    <font>
      <b/>
      <sz val="10"/>
      <color rgb="FF1D6B34"/>
      <name val="Trebuchet MS"/>
      <family val="2"/>
    </font>
    <font>
      <b/>
      <sz val="10"/>
      <color rgb="FF4089CA"/>
      <name val="Trebuchet MS"/>
      <family val="2"/>
    </font>
    <font>
      <b/>
      <sz val="10"/>
      <color rgb="FFF59C05"/>
      <name val="Trebuchet MS"/>
      <family val="2"/>
    </font>
    <font>
      <b/>
      <sz val="10"/>
      <color rgb="FFD92B85"/>
      <name val="Trebuchet MS"/>
      <family val="2"/>
    </font>
    <font>
      <sz val="9"/>
      <color theme="0" tint="-0.499984740745262"/>
      <name val="Trebuchet MS"/>
      <family val="2"/>
    </font>
    <font>
      <sz val="10"/>
      <color theme="0"/>
      <name val="Trebuchet MS"/>
      <family val="2"/>
    </font>
    <font>
      <sz val="18"/>
      <color theme="0" tint="-4.9989318521683403E-2"/>
      <name val="Trebuchet MS"/>
      <family val="2"/>
    </font>
    <font>
      <sz val="18"/>
      <color theme="1"/>
      <name val="Trebuchet MS"/>
      <family val="2"/>
    </font>
    <font>
      <b/>
      <sz val="8"/>
      <color rgb="FF7D2E8A"/>
      <name val="Trebuchet MS"/>
      <family val="2"/>
    </font>
    <font>
      <b/>
      <sz val="8"/>
      <color rgb="FF1D6B34"/>
      <name val="Trebuchet MS"/>
      <family val="2"/>
    </font>
    <font>
      <b/>
      <sz val="8"/>
      <color rgb="FF4089CA"/>
      <name val="Trebuchet MS"/>
      <family val="2"/>
    </font>
    <font>
      <b/>
      <sz val="8"/>
      <color rgb="FFF59C05"/>
      <name val="Trebuchet MS"/>
      <family val="2"/>
    </font>
    <font>
      <b/>
      <sz val="8"/>
      <color rgb="FFD92B85"/>
      <name val="Trebuchet MS"/>
      <family val="2"/>
    </font>
    <font>
      <sz val="7"/>
      <color theme="1"/>
      <name val="Trebuchet MS"/>
      <family val="2"/>
    </font>
    <font>
      <vertAlign val="superscript"/>
      <sz val="7"/>
      <color theme="1"/>
      <name val="Trebuchet MS"/>
      <family val="2"/>
    </font>
    <font>
      <b/>
      <sz val="7"/>
      <color theme="0"/>
      <name val="Trebuchet MS"/>
      <family val="2"/>
    </font>
    <font>
      <sz val="7"/>
      <name val="Trebuchet MS"/>
      <family val="2"/>
    </font>
    <font>
      <sz val="8"/>
      <name val="Trebuchet MS"/>
      <family val="2"/>
    </font>
    <font>
      <i/>
      <sz val="14"/>
      <color theme="0"/>
      <name val="Trebuchet MS"/>
      <family val="2"/>
    </font>
    <font>
      <b/>
      <i/>
      <sz val="9"/>
      <color theme="0"/>
      <name val="Trebuchet MS"/>
      <family val="2"/>
    </font>
    <font>
      <sz val="14"/>
      <name val="Trebuchet MS"/>
      <family val="2"/>
    </font>
    <font>
      <sz val="18"/>
      <name val="Trebuchet MS"/>
      <family val="2"/>
    </font>
    <font>
      <b/>
      <sz val="12"/>
      <color theme="5"/>
      <name val="Trebuchet MS"/>
      <family val="2"/>
    </font>
    <font>
      <sz val="12"/>
      <color theme="5"/>
      <name val="Trebuchet MS"/>
      <family val="2"/>
    </font>
    <font>
      <sz val="7"/>
      <color rgb="FFFF0000"/>
      <name val="Trebuchet MS"/>
      <family val="2"/>
    </font>
    <font>
      <sz val="7"/>
      <color theme="4"/>
      <name val="Trebuchet MS"/>
      <family val="2"/>
    </font>
  </fonts>
  <fills count="12">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rgb="FF7D2E8A"/>
        <bgColor indexed="64"/>
      </patternFill>
    </fill>
    <fill>
      <patternFill patternType="solid">
        <fgColor rgb="FF1D6B34"/>
        <bgColor indexed="64"/>
      </patternFill>
    </fill>
    <fill>
      <patternFill patternType="solid">
        <fgColor rgb="FF4089CA"/>
        <bgColor indexed="64"/>
      </patternFill>
    </fill>
    <fill>
      <patternFill patternType="solid">
        <fgColor rgb="FFF59C05"/>
        <bgColor indexed="64"/>
      </patternFill>
    </fill>
    <fill>
      <patternFill patternType="solid">
        <fgColor rgb="FFD92B85"/>
        <bgColor indexed="64"/>
      </patternFill>
    </fill>
    <fill>
      <patternFill patternType="solid">
        <fgColor rgb="FFFFF9EB"/>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dotted">
        <color theme="0" tint="-0.34998626667073579"/>
      </top>
      <bottom/>
      <diagonal/>
    </border>
    <border>
      <left/>
      <right/>
      <top/>
      <bottom style="dotted">
        <color theme="0" tint="-0.34998626667073579"/>
      </bottom>
      <diagonal/>
    </border>
    <border>
      <left/>
      <right/>
      <top style="dotted">
        <color theme="0" tint="-0.34998626667073579"/>
      </top>
      <bottom style="dotted">
        <color theme="0" tint="-0.34998626667073579"/>
      </bottom>
      <diagonal/>
    </border>
    <border>
      <left/>
      <right/>
      <top style="dotted">
        <color theme="0" tint="-0.499984740745262"/>
      </top>
      <bottom style="dotted">
        <color theme="0" tint="-0.499984740745262"/>
      </bottom>
      <diagonal/>
    </border>
    <border>
      <left/>
      <right/>
      <top style="dotted">
        <color theme="0" tint="-0.499984740745262"/>
      </top>
      <bottom/>
      <diagonal/>
    </border>
    <border>
      <left/>
      <right/>
      <top/>
      <bottom style="dotted">
        <color theme="0" tint="-0.499984740745262"/>
      </bottom>
      <diagonal/>
    </border>
    <border>
      <left style="medium">
        <color indexed="64"/>
      </left>
      <right/>
      <top style="dotted">
        <color theme="0" tint="-0.34998626667073579"/>
      </top>
      <bottom style="dotted">
        <color theme="0" tint="-0.34998626667073579"/>
      </bottom>
      <diagonal/>
    </border>
    <border>
      <left style="medium">
        <color indexed="64"/>
      </left>
      <right/>
      <top style="dotted">
        <color theme="0" tint="-0.34998626667073579"/>
      </top>
      <bottom/>
      <diagonal/>
    </border>
    <border>
      <left style="medium">
        <color indexed="64"/>
      </left>
      <right/>
      <top/>
      <bottom style="dotted">
        <color theme="0" tint="-0.34998626667073579"/>
      </bottom>
      <diagonal/>
    </border>
    <border>
      <left style="medium">
        <color indexed="64"/>
      </left>
      <right/>
      <top style="dotted">
        <color theme="0" tint="-0.499984740745262"/>
      </top>
      <bottom style="dotted">
        <color theme="0" tint="-0.499984740745262"/>
      </bottom>
      <diagonal/>
    </border>
    <border>
      <left/>
      <right style="medium">
        <color indexed="64"/>
      </right>
      <top style="dotted">
        <color theme="0" tint="-0.499984740745262"/>
      </top>
      <bottom style="dotted">
        <color theme="0" tint="-0.499984740745262"/>
      </bottom>
      <diagonal/>
    </border>
    <border>
      <left style="dotted">
        <color theme="0" tint="-0.499984740745262"/>
      </left>
      <right style="medium">
        <color indexed="64"/>
      </right>
      <top style="dotted">
        <color theme="0" tint="-0.499984740745262"/>
      </top>
      <bottom/>
      <diagonal/>
    </border>
    <border>
      <left style="dotted">
        <color theme="0" tint="-0.499984740745262"/>
      </left>
      <right style="medium">
        <color indexed="64"/>
      </right>
      <top/>
      <bottom/>
      <diagonal/>
    </border>
    <border>
      <left style="medium">
        <color indexed="64"/>
      </left>
      <right/>
      <top/>
      <bottom style="dotted">
        <color theme="0" tint="-0.499984740745262"/>
      </bottom>
      <diagonal/>
    </border>
    <border>
      <left style="dotted">
        <color theme="0" tint="-0.499984740745262"/>
      </left>
      <right style="medium">
        <color indexed="64"/>
      </right>
      <top/>
      <bottom style="dotted">
        <color theme="0" tint="-0.499984740745262"/>
      </bottom>
      <diagonal/>
    </border>
    <border>
      <left style="medium">
        <color indexed="64"/>
      </left>
      <right/>
      <top style="dotted">
        <color theme="0" tint="-0.499984740745262"/>
      </top>
      <bottom/>
      <diagonal/>
    </border>
    <border>
      <left/>
      <right style="medium">
        <color indexed="64"/>
      </right>
      <top style="dotted">
        <color theme="0" tint="-0.499984740745262"/>
      </top>
      <bottom/>
      <diagonal/>
    </border>
    <border>
      <left/>
      <right style="medium">
        <color indexed="64"/>
      </right>
      <top/>
      <bottom style="dotted">
        <color theme="0" tint="-0.499984740745262"/>
      </bottom>
      <diagonal/>
    </border>
    <border>
      <left/>
      <right style="medium">
        <color indexed="64"/>
      </right>
      <top style="dotted">
        <color theme="0" tint="-0.499984740745262"/>
      </top>
      <bottom style="dotted">
        <color indexed="64"/>
      </bottom>
      <diagonal/>
    </border>
    <border>
      <left/>
      <right style="medium">
        <color indexed="64"/>
      </right>
      <top style="dotted">
        <color indexed="64"/>
      </top>
      <bottom style="dotted">
        <color theme="0" tint="-0.499984740745262"/>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thin">
        <color theme="1"/>
      </bottom>
      <diagonal/>
    </border>
    <border>
      <left style="thin">
        <color theme="1"/>
      </left>
      <right/>
      <top style="thin">
        <color theme="1"/>
      </top>
      <bottom/>
      <diagonal/>
    </border>
    <border>
      <left/>
      <right style="thin">
        <color theme="1"/>
      </right>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style="thin">
        <color theme="1"/>
      </right>
      <top style="thin">
        <color theme="1"/>
      </top>
      <bottom/>
      <diagonal/>
    </border>
    <border>
      <left/>
      <right style="thin">
        <color theme="1"/>
      </right>
      <top/>
      <bottom style="thin">
        <color theme="1"/>
      </bottom>
      <diagonal/>
    </border>
    <border>
      <left/>
      <right/>
      <top style="dotted">
        <color theme="0" tint="-0.499984740745262"/>
      </top>
      <bottom style="dotted">
        <color theme="0" tint="-0.34998626667073579"/>
      </bottom>
      <diagonal/>
    </border>
    <border>
      <left style="thin">
        <color indexed="64"/>
      </left>
      <right style="thin">
        <color theme="1"/>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style="medium">
        <color indexed="64"/>
      </right>
      <top style="thin">
        <color theme="1"/>
      </top>
      <bottom style="thin">
        <color theme="1"/>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s>
  <cellStyleXfs count="2">
    <xf numFmtId="0" fontId="0" fillId="0" borderId="0"/>
    <xf numFmtId="9" fontId="2" fillId="0" borderId="0" applyFont="0" applyFill="0" applyBorder="0" applyAlignment="0" applyProtection="0"/>
  </cellStyleXfs>
  <cellXfs count="514">
    <xf numFmtId="0" fontId="0" fillId="0" borderId="0" xfId="0"/>
    <xf numFmtId="0" fontId="3" fillId="4" borderId="10" xfId="0" applyFont="1" applyFill="1" applyBorder="1"/>
    <xf numFmtId="0" fontId="3" fillId="0" borderId="0" xfId="0" applyFont="1"/>
    <xf numFmtId="0" fontId="3" fillId="4" borderId="15" xfId="0" applyFont="1" applyFill="1" applyBorder="1"/>
    <xf numFmtId="0" fontId="3" fillId="4" borderId="8" xfId="0" applyFont="1" applyFill="1" applyBorder="1"/>
    <xf numFmtId="0" fontId="5" fillId="3" borderId="15" xfId="0" applyFont="1" applyFill="1" applyBorder="1"/>
    <xf numFmtId="0" fontId="3" fillId="2" borderId="15" xfId="0" applyFont="1" applyFill="1" applyBorder="1"/>
    <xf numFmtId="0" fontId="13" fillId="0" borderId="14" xfId="0" applyFont="1" applyBorder="1" applyAlignment="1">
      <alignment vertical="center" wrapText="1"/>
    </xf>
    <xf numFmtId="0" fontId="14" fillId="0" borderId="14" xfId="0" applyFont="1" applyBorder="1" applyAlignment="1">
      <alignment vertical="center" wrapText="1"/>
    </xf>
    <xf numFmtId="0" fontId="14" fillId="0" borderId="11" xfId="0" applyFont="1" applyBorder="1" applyAlignment="1">
      <alignment vertical="center" wrapText="1"/>
    </xf>
    <xf numFmtId="0" fontId="15" fillId="0" borderId="0" xfId="0" applyFont="1"/>
    <xf numFmtId="0" fontId="13" fillId="0" borderId="0" xfId="0" applyFont="1" applyAlignment="1">
      <alignment vertical="center" wrapText="1"/>
    </xf>
    <xf numFmtId="0" fontId="14" fillId="0" borderId="0" xfId="0" applyFont="1" applyAlignment="1">
      <alignment vertical="center" wrapText="1"/>
    </xf>
    <xf numFmtId="0" fontId="14" fillId="0" borderId="8" xfId="0" applyFont="1" applyBorder="1" applyAlignment="1">
      <alignment vertical="center" wrapText="1"/>
    </xf>
    <xf numFmtId="0" fontId="3" fillId="3" borderId="15" xfId="0" applyFont="1" applyFill="1" applyBorder="1"/>
    <xf numFmtId="1" fontId="15" fillId="0" borderId="0" xfId="0" applyNumberFormat="1" applyFont="1"/>
    <xf numFmtId="0" fontId="5" fillId="0" borderId="0" xfId="0" applyFont="1"/>
    <xf numFmtId="9" fontId="15" fillId="0" borderId="0" xfId="1" applyFont="1"/>
    <xf numFmtId="0" fontId="15" fillId="2" borderId="15" xfId="0" applyFont="1" applyFill="1" applyBorder="1"/>
    <xf numFmtId="0" fontId="15" fillId="3" borderId="15" xfId="0" applyFont="1" applyFill="1" applyBorder="1"/>
    <xf numFmtId="0" fontId="3" fillId="4" borderId="0" xfId="0" applyFont="1" applyFill="1"/>
    <xf numFmtId="0" fontId="31" fillId="0" borderId="0" xfId="0" applyFont="1" applyAlignment="1">
      <alignment horizontal="left" vertical="center" wrapText="1"/>
    </xf>
    <xf numFmtId="0" fontId="3" fillId="0" borderId="0" xfId="0" applyFont="1" applyAlignment="1">
      <alignment horizontal="left"/>
    </xf>
    <xf numFmtId="0" fontId="4" fillId="0" borderId="0" xfId="0" applyFont="1" applyAlignment="1">
      <alignment vertical="center" wrapText="1"/>
    </xf>
    <xf numFmtId="0" fontId="15" fillId="0" borderId="0" xfId="0" applyFont="1" applyAlignment="1">
      <alignment horizontal="left" vertical="center"/>
    </xf>
    <xf numFmtId="0" fontId="24" fillId="0" borderId="0" xfId="0" applyFont="1"/>
    <xf numFmtId="0" fontId="24" fillId="0" borderId="0" xfId="0" applyFont="1" applyAlignment="1">
      <alignment horizontal="left" indent="1"/>
    </xf>
    <xf numFmtId="0" fontId="37" fillId="0" borderId="0" xfId="0" applyFont="1"/>
    <xf numFmtId="0" fontId="38" fillId="0" borderId="0" xfId="0" applyFont="1"/>
    <xf numFmtId="0" fontId="38" fillId="0" borderId="0" xfId="0" applyFont="1" applyAlignment="1">
      <alignment horizontal="left" indent="1"/>
    </xf>
    <xf numFmtId="0" fontId="3" fillId="0" borderId="0" xfId="0" applyFont="1" applyAlignment="1">
      <alignment horizontal="left" indent="1"/>
    </xf>
    <xf numFmtId="0" fontId="18" fillId="0" borderId="0" xfId="0" applyFont="1"/>
    <xf numFmtId="0" fontId="4" fillId="4" borderId="14" xfId="0" applyFont="1" applyFill="1" applyBorder="1" applyAlignment="1">
      <alignment vertical="center" wrapText="1"/>
    </xf>
    <xf numFmtId="0" fontId="39" fillId="4" borderId="14" xfId="0" applyFont="1" applyFill="1" applyBorder="1" applyAlignment="1">
      <alignment vertical="center" wrapText="1"/>
    </xf>
    <xf numFmtId="0" fontId="4" fillId="4" borderId="11" xfId="0" applyFont="1" applyFill="1" applyBorder="1" applyAlignment="1">
      <alignment vertical="center" wrapText="1"/>
    </xf>
    <xf numFmtId="0" fontId="4" fillId="4" borderId="0" xfId="0" applyFont="1" applyFill="1" applyAlignment="1">
      <alignment vertical="center" wrapText="1"/>
    </xf>
    <xf numFmtId="0" fontId="39" fillId="4" borderId="0" xfId="0" applyFont="1" applyFill="1" applyAlignment="1">
      <alignment vertical="center" wrapText="1"/>
    </xf>
    <xf numFmtId="0" fontId="4" fillId="4" borderId="8" xfId="0" applyFont="1" applyFill="1" applyBorder="1" applyAlignment="1">
      <alignment vertical="center" wrapText="1"/>
    </xf>
    <xf numFmtId="0" fontId="41" fillId="3" borderId="0" xfId="0" applyFont="1" applyFill="1"/>
    <xf numFmtId="0" fontId="6" fillId="3" borderId="0" xfId="0" applyFont="1" applyFill="1" applyAlignment="1">
      <alignment vertical="center"/>
    </xf>
    <xf numFmtId="0" fontId="6" fillId="3" borderId="0" xfId="0" applyFont="1" applyFill="1" applyAlignment="1">
      <alignment vertical="center" wrapText="1"/>
    </xf>
    <xf numFmtId="0" fontId="8" fillId="3" borderId="8" xfId="0" applyFont="1" applyFill="1" applyBorder="1" applyAlignment="1">
      <alignment horizontal="left" vertical="center" wrapText="1"/>
    </xf>
    <xf numFmtId="0" fontId="43" fillId="2" borderId="15" xfId="0" applyFont="1" applyFill="1" applyBorder="1"/>
    <xf numFmtId="0" fontId="44" fillId="2" borderId="0" xfId="0" applyFont="1" applyFill="1" applyAlignment="1">
      <alignment horizontal="left" vertical="top" wrapText="1"/>
    </xf>
    <xf numFmtId="0" fontId="6" fillId="2" borderId="0" xfId="0" applyFont="1" applyFill="1" applyAlignment="1">
      <alignment vertical="center"/>
    </xf>
    <xf numFmtId="0" fontId="22" fillId="2" borderId="0" xfId="0" applyFont="1" applyFill="1" applyAlignment="1">
      <alignment vertical="center"/>
    </xf>
    <xf numFmtId="0" fontId="26" fillId="2" borderId="0" xfId="0" applyFont="1" applyFill="1" applyAlignment="1">
      <alignment vertical="center"/>
    </xf>
    <xf numFmtId="0" fontId="26" fillId="2" borderId="0" xfId="0" applyFont="1" applyFill="1" applyAlignment="1">
      <alignment vertical="top"/>
    </xf>
    <xf numFmtId="0" fontId="26" fillId="2" borderId="8" xfId="0" applyFont="1" applyFill="1" applyBorder="1" applyAlignment="1">
      <alignment vertical="top"/>
    </xf>
    <xf numFmtId="49" fontId="22" fillId="2" borderId="0" xfId="0" applyNumberFormat="1" applyFont="1" applyFill="1" applyAlignment="1">
      <alignment horizontal="left" vertical="center" indent="1"/>
    </xf>
    <xf numFmtId="0" fontId="5" fillId="2" borderId="0" xfId="0" applyFont="1" applyFill="1" applyAlignment="1">
      <alignment vertical="center"/>
    </xf>
    <xf numFmtId="49" fontId="5" fillId="2" borderId="0" xfId="0" applyNumberFormat="1" applyFont="1" applyFill="1" applyAlignment="1">
      <alignment horizontal="left" vertical="center" indent="1"/>
    </xf>
    <xf numFmtId="1" fontId="44" fillId="2" borderId="0" xfId="0" applyNumberFormat="1" applyFont="1" applyFill="1" applyAlignment="1">
      <alignment horizontal="left" vertical="top" wrapText="1"/>
    </xf>
    <xf numFmtId="49" fontId="22" fillId="2" borderId="0" xfId="0" applyNumberFormat="1" applyFont="1" applyFill="1" applyAlignment="1">
      <alignment vertical="center"/>
    </xf>
    <xf numFmtId="0" fontId="45" fillId="0" borderId="0" xfId="0" applyFont="1"/>
    <xf numFmtId="0" fontId="18" fillId="0" borderId="0" xfId="0" applyFont="1" applyAlignment="1">
      <alignment vertical="center"/>
    </xf>
    <xf numFmtId="0" fontId="3" fillId="4" borderId="12" xfId="0" applyFont="1" applyFill="1" applyBorder="1"/>
    <xf numFmtId="0" fontId="3" fillId="4" borderId="9" xfId="0" applyFont="1" applyFill="1" applyBorder="1"/>
    <xf numFmtId="0" fontId="3" fillId="4" borderId="0" xfId="0" applyFont="1" applyFill="1" applyAlignment="1">
      <alignment horizontal="left"/>
    </xf>
    <xf numFmtId="0" fontId="8" fillId="4" borderId="0" xfId="0" applyFont="1" applyFill="1" applyAlignment="1">
      <alignment vertical="top" wrapText="1"/>
    </xf>
    <xf numFmtId="0" fontId="6" fillId="4" borderId="8" xfId="0" applyFont="1" applyFill="1" applyBorder="1" applyAlignment="1">
      <alignment horizontal="left" vertical="center"/>
    </xf>
    <xf numFmtId="0" fontId="19" fillId="4" borderId="3" xfId="0" applyFont="1" applyFill="1" applyBorder="1" applyAlignment="1">
      <alignment horizontal="center"/>
    </xf>
    <xf numFmtId="0" fontId="8" fillId="4" borderId="0" xfId="0" applyFont="1" applyFill="1" applyAlignment="1">
      <alignment horizontal="left" vertical="center" wrapText="1"/>
    </xf>
    <xf numFmtId="0" fontId="15" fillId="4" borderId="8" xfId="0" applyFont="1" applyFill="1" applyBorder="1"/>
    <xf numFmtId="0" fontId="18" fillId="4" borderId="0" xfId="0" applyFont="1" applyFill="1"/>
    <xf numFmtId="0" fontId="8" fillId="4" borderId="8" xfId="0" applyFont="1" applyFill="1" applyBorder="1" applyAlignment="1">
      <alignment vertical="top" wrapText="1"/>
    </xf>
    <xf numFmtId="0" fontId="8" fillId="4" borderId="8" xfId="0" applyFont="1" applyFill="1" applyBorder="1" applyAlignment="1">
      <alignment horizontal="left" vertical="center" wrapText="1"/>
    </xf>
    <xf numFmtId="0" fontId="23" fillId="4" borderId="8" xfId="0" applyFont="1" applyFill="1" applyBorder="1" applyAlignment="1">
      <alignment horizontal="left" wrapText="1"/>
    </xf>
    <xf numFmtId="0" fontId="8" fillId="4" borderId="3" xfId="0" applyFont="1" applyFill="1" applyBorder="1"/>
    <xf numFmtId="0" fontId="5" fillId="4" borderId="15" xfId="0" applyFont="1" applyFill="1" applyBorder="1"/>
    <xf numFmtId="0" fontId="7" fillId="4" borderId="8" xfId="0" applyFont="1" applyFill="1" applyBorder="1" applyAlignment="1">
      <alignment horizontal="left" vertical="center"/>
    </xf>
    <xf numFmtId="0" fontId="17" fillId="4" borderId="0" xfId="0" applyFont="1" applyFill="1" applyAlignment="1">
      <alignment horizontal="left" vertical="center" wrapText="1"/>
    </xf>
    <xf numFmtId="0" fontId="17" fillId="4" borderId="0" xfId="0" applyFont="1" applyFill="1" applyAlignment="1">
      <alignment vertical="center"/>
    </xf>
    <xf numFmtId="0" fontId="8" fillId="4" borderId="8" xfId="0" applyFont="1" applyFill="1" applyBorder="1" applyAlignment="1">
      <alignment vertical="center" wrapText="1"/>
    </xf>
    <xf numFmtId="0" fontId="8" fillId="4" borderId="8" xfId="0" applyFont="1" applyFill="1" applyBorder="1" applyAlignment="1">
      <alignment vertical="center"/>
    </xf>
    <xf numFmtId="0" fontId="17" fillId="4" borderId="0" xfId="0" applyFont="1" applyFill="1" applyAlignment="1">
      <alignment vertical="center" wrapText="1"/>
    </xf>
    <xf numFmtId="0" fontId="18" fillId="4" borderId="0" xfId="0" applyFont="1" applyFill="1" applyAlignment="1">
      <alignment vertical="center"/>
    </xf>
    <xf numFmtId="0" fontId="16" fillId="4" borderId="17" xfId="0" applyFont="1" applyFill="1" applyBorder="1" applyAlignment="1">
      <alignment horizontal="left" vertical="center" indent="1"/>
    </xf>
    <xf numFmtId="0" fontId="16" fillId="4" borderId="17" xfId="0" applyFont="1" applyFill="1" applyBorder="1" applyAlignment="1">
      <alignment vertical="center"/>
    </xf>
    <xf numFmtId="0" fontId="45" fillId="4" borderId="0" xfId="0" applyFont="1" applyFill="1"/>
    <xf numFmtId="0" fontId="22" fillId="4" borderId="0" xfId="0" applyFont="1" applyFill="1" applyAlignment="1">
      <alignment vertical="center"/>
    </xf>
    <xf numFmtId="49" fontId="22" fillId="4" borderId="0" xfId="0" applyNumberFormat="1" applyFont="1" applyFill="1" applyAlignment="1">
      <alignment vertical="center"/>
    </xf>
    <xf numFmtId="0" fontId="26" fillId="4" borderId="0" xfId="0" applyFont="1" applyFill="1" applyAlignment="1">
      <alignment vertical="center"/>
    </xf>
    <xf numFmtId="0" fontId="26" fillId="4" borderId="0" xfId="0" applyFont="1" applyFill="1" applyAlignment="1">
      <alignment vertical="top"/>
    </xf>
    <xf numFmtId="0" fontId="26" fillId="4" borderId="8" xfId="0" applyFont="1" applyFill="1" applyBorder="1" applyAlignment="1">
      <alignment vertical="top"/>
    </xf>
    <xf numFmtId="49" fontId="17" fillId="4" borderId="0" xfId="0" applyNumberFormat="1" applyFont="1" applyFill="1" applyAlignment="1">
      <alignment horizontal="left" vertical="center" wrapText="1" indent="1"/>
    </xf>
    <xf numFmtId="0" fontId="18" fillId="4" borderId="8" xfId="0" applyFont="1" applyFill="1" applyBorder="1" applyAlignment="1">
      <alignment vertical="center"/>
    </xf>
    <xf numFmtId="11" fontId="17" fillId="4" borderId="0" xfId="0" applyNumberFormat="1" applyFont="1" applyFill="1" applyAlignment="1">
      <alignment vertical="center" wrapText="1"/>
    </xf>
    <xf numFmtId="11" fontId="16" fillId="4" borderId="0" xfId="0" applyNumberFormat="1" applyFont="1" applyFill="1" applyAlignment="1">
      <alignment vertical="center" wrapText="1"/>
    </xf>
    <xf numFmtId="11" fontId="17" fillId="4" borderId="0" xfId="0" quotePrefix="1" applyNumberFormat="1" applyFont="1" applyFill="1" applyAlignment="1">
      <alignment horizontal="left" vertical="center" wrapText="1" indent="1"/>
    </xf>
    <xf numFmtId="0" fontId="47" fillId="4" borderId="0" xfId="0" applyFont="1" applyFill="1" applyAlignment="1">
      <alignment vertical="center"/>
    </xf>
    <xf numFmtId="0" fontId="17" fillId="4" borderId="0" xfId="0" applyFont="1" applyFill="1"/>
    <xf numFmtId="0" fontId="17" fillId="4" borderId="8" xfId="0" applyFont="1" applyFill="1" applyBorder="1"/>
    <xf numFmtId="49" fontId="17" fillId="4" borderId="0" xfId="0" quotePrefix="1" applyNumberFormat="1" applyFont="1" applyFill="1" applyAlignment="1">
      <alignment horizontal="left" vertical="center" wrapText="1" indent="1"/>
    </xf>
    <xf numFmtId="0" fontId="17" fillId="4" borderId="0" xfId="0" applyFont="1" applyFill="1" applyAlignment="1" applyProtection="1">
      <alignment horizontal="center" vertical="center"/>
      <protection locked="0"/>
    </xf>
    <xf numFmtId="0" fontId="17" fillId="4" borderId="8" xfId="0" applyFont="1" applyFill="1" applyBorder="1" applyAlignment="1">
      <alignment horizontal="left" vertical="center"/>
    </xf>
    <xf numFmtId="0" fontId="45" fillId="4" borderId="9" xfId="0" applyFont="1" applyFill="1" applyBorder="1"/>
    <xf numFmtId="0" fontId="17" fillId="4" borderId="9" xfId="0" applyFont="1" applyFill="1" applyBorder="1" applyAlignment="1">
      <alignment vertical="center" wrapText="1"/>
    </xf>
    <xf numFmtId="49" fontId="17" fillId="4" borderId="9" xfId="0" applyNumberFormat="1" applyFont="1" applyFill="1" applyBorder="1" applyAlignment="1">
      <alignment vertical="center" wrapText="1"/>
    </xf>
    <xf numFmtId="0" fontId="18" fillId="4" borderId="9" xfId="0" applyFont="1" applyFill="1" applyBorder="1" applyAlignment="1">
      <alignment vertical="center"/>
    </xf>
    <xf numFmtId="0" fontId="17" fillId="4" borderId="9" xfId="0" applyFont="1" applyFill="1" applyBorder="1"/>
    <xf numFmtId="0" fontId="17" fillId="4" borderId="13" xfId="0" applyFont="1" applyFill="1" applyBorder="1"/>
    <xf numFmtId="49" fontId="17" fillId="4" borderId="0" xfId="0" applyNumberFormat="1" applyFont="1" applyFill="1" applyAlignment="1">
      <alignment vertical="center" wrapText="1"/>
    </xf>
    <xf numFmtId="0" fontId="5" fillId="4" borderId="0" xfId="0" applyFont="1" applyFill="1"/>
    <xf numFmtId="0" fontId="7" fillId="4" borderId="0" xfId="0" applyFont="1" applyFill="1" applyAlignment="1">
      <alignment vertical="center"/>
    </xf>
    <xf numFmtId="0" fontId="5" fillId="4" borderId="0" xfId="0" applyFont="1" applyFill="1" applyAlignment="1">
      <alignment vertical="center"/>
    </xf>
    <xf numFmtId="49" fontId="5" fillId="4" borderId="0" xfId="0" applyNumberFormat="1" applyFont="1" applyFill="1" applyAlignment="1">
      <alignment horizontal="left" vertical="center" indent="1"/>
    </xf>
    <xf numFmtId="49" fontId="22" fillId="4" borderId="0" xfId="0" applyNumberFormat="1" applyFont="1" applyFill="1" applyAlignment="1">
      <alignment horizontal="left" vertical="center" indent="1"/>
    </xf>
    <xf numFmtId="49" fontId="17" fillId="4" borderId="0" xfId="0" applyNumberFormat="1" applyFont="1" applyFill="1" applyAlignment="1">
      <alignment horizontal="left" vertical="center" indent="1"/>
    </xf>
    <xf numFmtId="0" fontId="50" fillId="4" borderId="0" xfId="0" applyFont="1" applyFill="1" applyAlignment="1">
      <alignment vertical="center" wrapText="1"/>
    </xf>
    <xf numFmtId="0" fontId="49" fillId="4" borderId="0" xfId="0" applyFont="1" applyFill="1" applyAlignment="1">
      <alignment vertical="center" wrapText="1"/>
    </xf>
    <xf numFmtId="11" fontId="50" fillId="4" borderId="0" xfId="0" applyNumberFormat="1" applyFont="1" applyFill="1" applyAlignment="1">
      <alignment vertical="center" wrapText="1"/>
    </xf>
    <xf numFmtId="0" fontId="18" fillId="4" borderId="0" xfId="0" applyFont="1" applyFill="1" applyAlignment="1">
      <alignment horizontal="right" vertical="center"/>
    </xf>
    <xf numFmtId="11" fontId="51" fillId="4" borderId="0" xfId="0" applyNumberFormat="1" applyFont="1" applyFill="1" applyAlignment="1">
      <alignment vertical="center" wrapText="1"/>
    </xf>
    <xf numFmtId="0" fontId="18" fillId="4" borderId="0" xfId="0" applyFont="1" applyFill="1" applyAlignment="1">
      <alignment horizontal="center" vertical="center"/>
    </xf>
    <xf numFmtId="0" fontId="18" fillId="4" borderId="8" xfId="0" applyFont="1" applyFill="1" applyBorder="1" applyAlignment="1">
      <alignment horizontal="center" vertical="center"/>
    </xf>
    <xf numFmtId="0" fontId="48" fillId="4" borderId="0" xfId="0" applyFont="1" applyFill="1" applyAlignment="1">
      <alignment vertical="center" wrapText="1"/>
    </xf>
    <xf numFmtId="11" fontId="48" fillId="4" borderId="0" xfId="0" applyNumberFormat="1" applyFont="1" applyFill="1" applyAlignment="1">
      <alignment vertical="center" wrapText="1"/>
    </xf>
    <xf numFmtId="11" fontId="49" fillId="4" borderId="0" xfId="0" applyNumberFormat="1" applyFont="1" applyFill="1" applyAlignment="1">
      <alignment vertical="center" wrapText="1"/>
    </xf>
    <xf numFmtId="0" fontId="49" fillId="4" borderId="0" xfId="0" applyFont="1" applyFill="1" applyAlignment="1">
      <alignment vertical="center"/>
    </xf>
    <xf numFmtId="0" fontId="16" fillId="4" borderId="0" xfId="0" applyFont="1" applyFill="1" applyAlignment="1">
      <alignment vertical="center" wrapText="1"/>
    </xf>
    <xf numFmtId="0" fontId="18" fillId="4" borderId="8" xfId="0" applyFont="1" applyFill="1" applyBorder="1"/>
    <xf numFmtId="0" fontId="45" fillId="4" borderId="15" xfId="0" applyFont="1" applyFill="1" applyBorder="1"/>
    <xf numFmtId="0" fontId="9" fillId="4" borderId="0" xfId="0" applyFont="1" applyFill="1"/>
    <xf numFmtId="0" fontId="16" fillId="4" borderId="0" xfId="0" applyFont="1" applyFill="1" applyAlignment="1">
      <alignment horizontal="left" vertical="top" wrapText="1"/>
    </xf>
    <xf numFmtId="49" fontId="17" fillId="4" borderId="0" xfId="0" applyNumberFormat="1" applyFont="1" applyFill="1" applyAlignment="1">
      <alignment horizontal="left" vertical="top" wrapText="1" indent="1"/>
    </xf>
    <xf numFmtId="0" fontId="16" fillId="4" borderId="0" xfId="0" applyFont="1" applyFill="1" applyAlignment="1">
      <alignment horizontal="left" vertical="center" wrapText="1"/>
    </xf>
    <xf numFmtId="0" fontId="8" fillId="4" borderId="15" xfId="0" applyFont="1" applyFill="1" applyBorder="1" applyAlignment="1">
      <alignment horizontal="left" vertical="center" wrapText="1"/>
    </xf>
    <xf numFmtId="0" fontId="17" fillId="11" borderId="43" xfId="0" applyFont="1" applyFill="1" applyBorder="1" applyAlignment="1" applyProtection="1">
      <alignment horizontal="center" vertical="center"/>
      <protection locked="0"/>
    </xf>
    <xf numFmtId="0" fontId="3" fillId="0" borderId="43" xfId="0" applyFont="1" applyBorder="1"/>
    <xf numFmtId="0" fontId="17" fillId="4" borderId="43" xfId="0" applyFont="1" applyFill="1" applyBorder="1" applyAlignment="1" applyProtection="1">
      <alignment horizontal="center" vertical="center"/>
      <protection locked="0"/>
    </xf>
    <xf numFmtId="164" fontId="3" fillId="0" borderId="0" xfId="0" applyNumberFormat="1" applyFont="1"/>
    <xf numFmtId="0" fontId="7" fillId="4" borderId="0" xfId="0" applyFont="1" applyFill="1" applyAlignment="1">
      <alignment horizontal="left" vertical="center"/>
    </xf>
    <xf numFmtId="0" fontId="3" fillId="4" borderId="0" xfId="0" applyFont="1" applyFill="1" applyAlignment="1">
      <alignment horizontal="left" indent="1"/>
    </xf>
    <xf numFmtId="0" fontId="17" fillId="4" borderId="0" xfId="0" applyFont="1" applyFill="1" applyAlignment="1">
      <alignment horizontal="left"/>
    </xf>
    <xf numFmtId="0" fontId="17" fillId="4" borderId="0" xfId="0" applyFont="1" applyFill="1" applyAlignment="1" applyProtection="1">
      <alignment horizontal="center"/>
      <protection locked="0"/>
    </xf>
    <xf numFmtId="0" fontId="17" fillId="4" borderId="0" xfId="0" applyFont="1" applyFill="1" applyAlignment="1">
      <alignment horizontal="left" indent="1"/>
    </xf>
    <xf numFmtId="1" fontId="18" fillId="4" borderId="0" xfId="0" applyNumberFormat="1" applyFont="1" applyFill="1"/>
    <xf numFmtId="0" fontId="19" fillId="4" borderId="0" xfId="0" applyFont="1" applyFill="1"/>
    <xf numFmtId="0" fontId="20" fillId="4" borderId="0" xfId="0" applyFont="1" applyFill="1"/>
    <xf numFmtId="0" fontId="23" fillId="4" borderId="0" xfId="0" applyFont="1" applyFill="1" applyAlignment="1">
      <alignment horizontal="left" wrapText="1"/>
    </xf>
    <xf numFmtId="0" fontId="15" fillId="4" borderId="0" xfId="0" applyFont="1" applyFill="1" applyAlignment="1">
      <alignment horizontal="left" indent="1"/>
    </xf>
    <xf numFmtId="0" fontId="15" fillId="4" borderId="0" xfId="0" applyFont="1" applyFill="1"/>
    <xf numFmtId="0" fontId="26" fillId="4" borderId="0" xfId="0" applyFont="1" applyFill="1"/>
    <xf numFmtId="0" fontId="27" fillId="4" borderId="0" xfId="0" applyFont="1" applyFill="1" applyAlignment="1">
      <alignment horizontal="center" vertical="center" wrapText="1"/>
    </xf>
    <xf numFmtId="0" fontId="27" fillId="4" borderId="0" xfId="0" applyFont="1" applyFill="1" applyAlignment="1">
      <alignment horizontal="center" vertical="center"/>
    </xf>
    <xf numFmtId="0" fontId="17" fillId="4" borderId="0" xfId="0" applyFont="1" applyFill="1" applyAlignment="1">
      <alignment horizontal="left" vertical="center" wrapText="1" indent="1"/>
    </xf>
    <xf numFmtId="0" fontId="22" fillId="4" borderId="0" xfId="0" applyFont="1" applyFill="1" applyAlignment="1">
      <alignment horizontal="left" vertical="center" indent="1"/>
    </xf>
    <xf numFmtId="0" fontId="3" fillId="0" borderId="8" xfId="0" applyFont="1" applyBorder="1"/>
    <xf numFmtId="0" fontId="15" fillId="0" borderId="8" xfId="0" applyFont="1" applyBorder="1"/>
    <xf numFmtId="0" fontId="9" fillId="0" borderId="15" xfId="0" applyFont="1" applyBorder="1"/>
    <xf numFmtId="0" fontId="15" fillId="0" borderId="12" xfId="0" applyFont="1" applyBorder="1"/>
    <xf numFmtId="0" fontId="15" fillId="0" borderId="9" xfId="0" applyFont="1" applyBorder="1"/>
    <xf numFmtId="0" fontId="15" fillId="0" borderId="13" xfId="0" applyFont="1" applyBorder="1"/>
    <xf numFmtId="0" fontId="16" fillId="4" borderId="0" xfId="0" applyFont="1" applyFill="1" applyAlignment="1">
      <alignment horizontal="left" vertical="center" indent="1"/>
    </xf>
    <xf numFmtId="0" fontId="16" fillId="4" borderId="0" xfId="0" applyFont="1" applyFill="1" applyAlignment="1">
      <alignment vertical="center"/>
    </xf>
    <xf numFmtId="0" fontId="32" fillId="4" borderId="0" xfId="0" applyFont="1" applyFill="1" applyAlignment="1">
      <alignment vertical="center" wrapText="1"/>
    </xf>
    <xf numFmtId="0" fontId="13" fillId="4" borderId="0" xfId="0" applyFont="1" applyFill="1" applyAlignment="1">
      <alignment vertical="center" wrapText="1"/>
    </xf>
    <xf numFmtId="0" fontId="9" fillId="4" borderId="0" xfId="0" applyFont="1" applyFill="1" applyAlignment="1">
      <alignment horizontal="left"/>
    </xf>
    <xf numFmtId="0" fontId="38" fillId="4" borderId="0" xfId="0" applyFont="1" applyFill="1"/>
    <xf numFmtId="0" fontId="21" fillId="4" borderId="0" xfId="0" applyFont="1" applyFill="1" applyAlignment="1">
      <alignment vertical="center"/>
    </xf>
    <xf numFmtId="0" fontId="30" fillId="4" borderId="17" xfId="0" applyFont="1" applyFill="1" applyBorder="1" applyAlignment="1">
      <alignment wrapText="1"/>
    </xf>
    <xf numFmtId="0" fontId="22" fillId="0" borderId="0" xfId="0" applyFont="1"/>
    <xf numFmtId="0" fontId="18" fillId="0" borderId="0" xfId="0" applyFont="1" applyAlignment="1">
      <alignment horizontal="left"/>
    </xf>
    <xf numFmtId="0" fontId="18" fillId="0" borderId="0" xfId="0" applyFont="1" applyAlignment="1">
      <alignment vertical="top"/>
    </xf>
    <xf numFmtId="0" fontId="18" fillId="0" borderId="0" xfId="0" applyFont="1" applyAlignment="1">
      <alignment vertical="top" wrapText="1"/>
    </xf>
    <xf numFmtId="0" fontId="5" fillId="0" borderId="8" xfId="0" applyFont="1" applyBorder="1"/>
    <xf numFmtId="0" fontId="4" fillId="0" borderId="14" xfId="0" applyFont="1" applyBorder="1" applyAlignment="1">
      <alignment vertical="center" wrapText="1"/>
    </xf>
    <xf numFmtId="0" fontId="4" fillId="0" borderId="11" xfId="0" applyFont="1" applyBorder="1" applyAlignment="1">
      <alignment vertical="center" wrapText="1"/>
    </xf>
    <xf numFmtId="0" fontId="4" fillId="0" borderId="8" xfId="0" applyFont="1" applyBorder="1" applyAlignment="1">
      <alignment vertical="center" wrapText="1"/>
    </xf>
    <xf numFmtId="0" fontId="16" fillId="4" borderId="58" xfId="0" applyFont="1" applyFill="1" applyBorder="1" applyAlignment="1">
      <alignment horizontal="left" vertical="center" indent="1"/>
    </xf>
    <xf numFmtId="0" fontId="16" fillId="4" borderId="59" xfId="0" applyFont="1" applyFill="1" applyBorder="1" applyAlignment="1">
      <alignment vertical="center"/>
    </xf>
    <xf numFmtId="0" fontId="84" fillId="0" borderId="10" xfId="0" applyFont="1" applyBorder="1" applyAlignment="1">
      <alignment vertical="center" wrapText="1"/>
    </xf>
    <xf numFmtId="0" fontId="84" fillId="0" borderId="15" xfId="0" applyFont="1" applyBorder="1" applyAlignment="1">
      <alignment vertical="center" wrapText="1"/>
    </xf>
    <xf numFmtId="0" fontId="10" fillId="2" borderId="0" xfId="0" applyFont="1" applyFill="1" applyAlignment="1">
      <alignment horizontal="left" vertical="center"/>
    </xf>
    <xf numFmtId="0" fontId="8" fillId="4" borderId="0" xfId="0" applyFont="1" applyFill="1" applyAlignment="1">
      <alignment horizontal="left" vertical="top" wrapText="1"/>
    </xf>
    <xf numFmtId="0" fontId="3" fillId="4" borderId="11" xfId="0" applyFont="1" applyFill="1" applyBorder="1"/>
    <xf numFmtId="0" fontId="5" fillId="3" borderId="8" xfId="0" applyFont="1" applyFill="1" applyBorder="1"/>
    <xf numFmtId="0" fontId="7" fillId="4" borderId="0" xfId="0" applyFont="1" applyFill="1" applyAlignment="1">
      <alignment horizontal="left" vertical="center" indent="1"/>
    </xf>
    <xf numFmtId="0" fontId="3" fillId="4" borderId="15" xfId="0" applyFont="1" applyFill="1" applyBorder="1" applyAlignment="1">
      <alignment wrapText="1"/>
    </xf>
    <xf numFmtId="0" fontId="3" fillId="4" borderId="8" xfId="0" applyFont="1" applyFill="1" applyBorder="1" applyAlignment="1">
      <alignment wrapText="1"/>
    </xf>
    <xf numFmtId="0" fontId="9" fillId="0" borderId="0" xfId="0" applyFont="1" applyAlignment="1">
      <alignment wrapText="1"/>
    </xf>
    <xf numFmtId="0" fontId="3" fillId="0" borderId="0" xfId="0" applyFont="1" applyAlignment="1">
      <alignment wrapText="1"/>
    </xf>
    <xf numFmtId="0" fontId="3" fillId="2" borderId="8" xfId="0" applyFont="1" applyFill="1" applyBorder="1"/>
    <xf numFmtId="0" fontId="79" fillId="4" borderId="0" xfId="0" applyFont="1" applyFill="1" applyAlignment="1">
      <alignment horizontal="left" vertical="top" wrapText="1"/>
    </xf>
    <xf numFmtId="49" fontId="12" fillId="4" borderId="0" xfId="0" applyNumberFormat="1" applyFont="1" applyFill="1" applyAlignment="1">
      <alignment horizontal="left" vertical="top" wrapText="1"/>
    </xf>
    <xf numFmtId="0" fontId="12" fillId="4" borderId="0" xfId="0" applyFont="1" applyFill="1" applyAlignment="1">
      <alignment horizontal="left" vertical="top" wrapText="1"/>
    </xf>
    <xf numFmtId="0" fontId="8" fillId="4" borderId="0" xfId="0" applyFont="1" applyFill="1" applyAlignment="1">
      <alignment horizontal="center" vertical="top" wrapText="1"/>
    </xf>
    <xf numFmtId="0" fontId="8" fillId="4" borderId="0" xfId="0" applyFont="1" applyFill="1" applyAlignment="1">
      <alignment horizontal="left" vertical="top"/>
    </xf>
    <xf numFmtId="0" fontId="3" fillId="4" borderId="13" xfId="0" applyFont="1" applyFill="1" applyBorder="1"/>
    <xf numFmtId="0" fontId="8" fillId="4" borderId="0" xfId="0" applyFont="1" applyFill="1" applyAlignment="1">
      <alignment horizontal="left" vertical="center"/>
    </xf>
    <xf numFmtId="0" fontId="21" fillId="2" borderId="0" xfId="0" applyFont="1" applyFill="1" applyAlignment="1" applyProtection="1">
      <alignment horizontal="right" vertical="top"/>
      <protection locked="0"/>
    </xf>
    <xf numFmtId="0" fontId="8" fillId="11" borderId="28" xfId="0" applyFont="1" applyFill="1" applyBorder="1" applyAlignment="1" applyProtection="1">
      <alignment horizontal="right" vertical="center"/>
      <protection locked="0"/>
    </xf>
    <xf numFmtId="0" fontId="8" fillId="11" borderId="26" xfId="0" applyFont="1" applyFill="1" applyBorder="1" applyAlignment="1" applyProtection="1">
      <alignment horizontal="right" vertical="center"/>
      <protection locked="0"/>
    </xf>
    <xf numFmtId="0" fontId="8" fillId="11" borderId="27" xfId="0" applyFont="1" applyFill="1" applyBorder="1" applyAlignment="1" applyProtection="1">
      <alignment horizontal="right" vertical="center"/>
      <protection locked="0"/>
    </xf>
    <xf numFmtId="0" fontId="25" fillId="2" borderId="0" xfId="0" applyFont="1" applyFill="1" applyAlignment="1" applyProtection="1">
      <alignment horizontal="right" vertical="top"/>
      <protection locked="0"/>
    </xf>
    <xf numFmtId="0" fontId="17" fillId="11" borderId="0" xfId="0" applyFont="1" applyFill="1" applyAlignment="1" applyProtection="1">
      <alignment horizontal="right" vertical="center"/>
      <protection locked="0"/>
    </xf>
    <xf numFmtId="0" fontId="13" fillId="4" borderId="11" xfId="0" applyFont="1" applyFill="1" applyBorder="1" applyAlignment="1">
      <alignment vertical="center" wrapText="1"/>
    </xf>
    <xf numFmtId="0" fontId="13" fillId="4" borderId="8" xfId="0" applyFont="1" applyFill="1" applyBorder="1" applyAlignment="1">
      <alignment vertical="center" wrapText="1"/>
    </xf>
    <xf numFmtId="0" fontId="3" fillId="5" borderId="15" xfId="0" applyFont="1" applyFill="1" applyBorder="1"/>
    <xf numFmtId="0" fontId="40" fillId="5" borderId="0" xfId="0" applyFont="1" applyFill="1" applyAlignment="1">
      <alignment horizontal="left" wrapText="1"/>
    </xf>
    <xf numFmtId="0" fontId="33" fillId="5" borderId="0" xfId="0" applyFont="1" applyFill="1" applyAlignment="1">
      <alignment horizontal="left" vertical="center"/>
    </xf>
    <xf numFmtId="164" fontId="33" fillId="5" borderId="0" xfId="0" applyNumberFormat="1" applyFont="1" applyFill="1" applyAlignment="1">
      <alignment horizontal="left" vertical="center"/>
    </xf>
    <xf numFmtId="0" fontId="33" fillId="5" borderId="8" xfId="0" applyFont="1" applyFill="1" applyBorder="1" applyAlignment="1">
      <alignment horizontal="left" vertical="center"/>
    </xf>
    <xf numFmtId="0" fontId="6" fillId="5" borderId="0" xfId="0" applyFont="1" applyFill="1"/>
    <xf numFmtId="0" fontId="52" fillId="5" borderId="0" xfId="0" applyFont="1" applyFill="1" applyAlignment="1">
      <alignment vertical="center"/>
    </xf>
    <xf numFmtId="164" fontId="52" fillId="5" borderId="0" xfId="0" applyNumberFormat="1" applyFont="1" applyFill="1" applyAlignment="1">
      <alignment vertical="center"/>
    </xf>
    <xf numFmtId="0" fontId="53" fillId="5" borderId="0" xfId="0" applyFont="1" applyFill="1" applyAlignment="1">
      <alignment horizontal="left" vertical="center"/>
    </xf>
    <xf numFmtId="0" fontId="52" fillId="5" borderId="8" xfId="0" applyFont="1" applyFill="1" applyBorder="1" applyAlignment="1">
      <alignment horizontal="left" vertical="center" indent="1"/>
    </xf>
    <xf numFmtId="0" fontId="6" fillId="3" borderId="0" xfId="0" applyFont="1" applyFill="1" applyAlignment="1">
      <alignment horizontal="center"/>
    </xf>
    <xf numFmtId="0" fontId="25" fillId="6" borderId="0" xfId="0" applyFont="1" applyFill="1" applyAlignment="1">
      <alignment horizontal="center" vertical="center" textRotation="90"/>
    </xf>
    <xf numFmtId="0" fontId="25" fillId="7" borderId="0" xfId="0" applyFont="1" applyFill="1" applyAlignment="1">
      <alignment horizontal="center" vertical="center" textRotation="90"/>
    </xf>
    <xf numFmtId="0" fontId="25" fillId="8" borderId="0" xfId="0" applyFont="1" applyFill="1" applyAlignment="1">
      <alignment horizontal="center" vertical="center" textRotation="90"/>
    </xf>
    <xf numFmtId="0" fontId="25" fillId="9" borderId="0" xfId="0" applyFont="1" applyFill="1" applyAlignment="1">
      <alignment horizontal="center" vertical="center" textRotation="90"/>
    </xf>
    <xf numFmtId="164" fontId="25" fillId="10" borderId="0" xfId="0" applyNumberFormat="1" applyFont="1" applyFill="1" applyAlignment="1">
      <alignment horizontal="center" vertical="center" textRotation="90"/>
    </xf>
    <xf numFmtId="0" fontId="21" fillId="3" borderId="0" xfId="0" applyFont="1" applyFill="1" applyAlignment="1">
      <alignment horizontal="center" wrapText="1"/>
    </xf>
    <xf numFmtId="0" fontId="21" fillId="3" borderId="0" xfId="0" applyFont="1" applyFill="1" applyAlignment="1">
      <alignment horizontal="left" wrapText="1"/>
    </xf>
    <xf numFmtId="0" fontId="25" fillId="10" borderId="0" xfId="0" applyFont="1" applyFill="1" applyAlignment="1">
      <alignment horizontal="center" vertical="center" textRotation="90"/>
    </xf>
    <xf numFmtId="0" fontId="6" fillId="3" borderId="8" xfId="0" applyFont="1" applyFill="1" applyBorder="1" applyAlignment="1">
      <alignment horizontal="left" wrapText="1" indent="1"/>
    </xf>
    <xf numFmtId="0" fontId="21" fillId="2" borderId="15" xfId="0" applyFont="1" applyFill="1" applyBorder="1" applyAlignment="1">
      <alignment horizontal="center" vertical="center"/>
    </xf>
    <xf numFmtId="0" fontId="21" fillId="2" borderId="0" xfId="0" applyFont="1" applyFill="1" applyAlignment="1">
      <alignment vertical="top"/>
    </xf>
    <xf numFmtId="164" fontId="21" fillId="2" borderId="0" xfId="0" applyNumberFormat="1" applyFont="1" applyFill="1" applyAlignment="1">
      <alignment vertical="top"/>
    </xf>
    <xf numFmtId="0" fontId="21" fillId="2" borderId="0" xfId="0" applyFont="1" applyFill="1" applyAlignment="1">
      <alignment horizontal="right" vertical="top"/>
    </xf>
    <xf numFmtId="0" fontId="21" fillId="2" borderId="0" xfId="0" applyFont="1" applyFill="1" applyAlignment="1">
      <alignment horizontal="left" vertical="top"/>
    </xf>
    <xf numFmtId="0" fontId="21" fillId="2" borderId="0" xfId="0" applyFont="1" applyFill="1" applyAlignment="1">
      <alignment horizontal="center" vertical="center"/>
    </xf>
    <xf numFmtId="0" fontId="21" fillId="2" borderId="8" xfId="0" applyFont="1" applyFill="1" applyBorder="1" applyAlignment="1">
      <alignment vertical="top"/>
    </xf>
    <xf numFmtId="0" fontId="40" fillId="4" borderId="31" xfId="0" applyFont="1" applyFill="1" applyBorder="1" applyAlignment="1">
      <alignment horizontal="center" vertical="center"/>
    </xf>
    <xf numFmtId="0" fontId="8" fillId="4" borderId="24" xfId="0" applyFont="1" applyFill="1" applyBorder="1" applyAlignment="1">
      <alignment horizontal="left" vertical="center" wrapText="1"/>
    </xf>
    <xf numFmtId="0" fontId="54" fillId="4" borderId="24" xfId="0" applyFont="1" applyFill="1" applyBorder="1" applyAlignment="1">
      <alignment horizontal="center" vertical="center"/>
    </xf>
    <xf numFmtId="0" fontId="54" fillId="4" borderId="28" xfId="0" applyFont="1" applyFill="1" applyBorder="1" applyAlignment="1">
      <alignment horizontal="center" vertical="center"/>
    </xf>
    <xf numFmtId="0" fontId="55" fillId="4" borderId="24" xfId="0" applyFont="1" applyFill="1" applyBorder="1" applyAlignment="1">
      <alignment horizontal="center" vertical="center"/>
    </xf>
    <xf numFmtId="0" fontId="70" fillId="4" borderId="28" xfId="0" applyFont="1" applyFill="1" applyBorder="1" applyAlignment="1">
      <alignment horizontal="center" vertical="center"/>
    </xf>
    <xf numFmtId="0" fontId="71" fillId="4" borderId="28" xfId="0" applyFont="1" applyFill="1" applyBorder="1" applyAlignment="1">
      <alignment horizontal="center" vertical="center"/>
    </xf>
    <xf numFmtId="0" fontId="72" fillId="4" borderId="28" xfId="0" applyFont="1" applyFill="1" applyBorder="1" applyAlignment="1">
      <alignment horizontal="center" vertical="center"/>
    </xf>
    <xf numFmtId="0" fontId="73" fillId="4" borderId="28" xfId="0" applyFont="1" applyFill="1" applyBorder="1" applyAlignment="1">
      <alignment horizontal="center" vertical="center"/>
    </xf>
    <xf numFmtId="0" fontId="74" fillId="4" borderId="28" xfId="0" applyFont="1" applyFill="1" applyBorder="1" applyAlignment="1">
      <alignment horizontal="center" vertical="center"/>
    </xf>
    <xf numFmtId="0" fontId="75" fillId="4" borderId="40" xfId="0" applyFont="1" applyFill="1" applyBorder="1" applyAlignment="1">
      <alignment horizontal="left" vertical="center" wrapText="1" indent="1"/>
    </xf>
    <xf numFmtId="0" fontId="40" fillId="4" borderId="30" xfId="0" applyFont="1" applyFill="1" applyBorder="1" applyAlignment="1">
      <alignment horizontal="center" vertical="center"/>
    </xf>
    <xf numFmtId="0" fontId="8" fillId="4" borderId="23" xfId="0" applyFont="1" applyFill="1" applyBorder="1" applyAlignment="1">
      <alignment horizontal="left" vertical="center" wrapText="1"/>
    </xf>
    <xf numFmtId="0" fontId="54" fillId="4" borderId="23" xfId="0" applyFont="1" applyFill="1" applyBorder="1" applyAlignment="1">
      <alignment horizontal="center" vertical="center"/>
    </xf>
    <xf numFmtId="0" fontId="54" fillId="4" borderId="25" xfId="0" applyFont="1" applyFill="1" applyBorder="1" applyAlignment="1">
      <alignment horizontal="center" vertical="center"/>
    </xf>
    <xf numFmtId="0" fontId="54" fillId="4" borderId="26" xfId="0" applyFont="1" applyFill="1" applyBorder="1" applyAlignment="1">
      <alignment horizontal="center" vertical="center"/>
    </xf>
    <xf numFmtId="0" fontId="8" fillId="4" borderId="27" xfId="0" applyFont="1" applyFill="1" applyBorder="1" applyAlignment="1">
      <alignment horizontal="left" vertical="center"/>
    </xf>
    <xf numFmtId="0" fontId="70" fillId="4" borderId="26" xfId="0" applyFont="1" applyFill="1" applyBorder="1" applyAlignment="1">
      <alignment horizontal="center" vertical="center"/>
    </xf>
    <xf numFmtId="0" fontId="71" fillId="4" borderId="26" xfId="0" applyFont="1" applyFill="1" applyBorder="1" applyAlignment="1">
      <alignment horizontal="center" vertical="center"/>
    </xf>
    <xf numFmtId="0" fontId="72" fillId="4" borderId="26" xfId="0" applyFont="1" applyFill="1" applyBorder="1" applyAlignment="1">
      <alignment horizontal="center" vertical="center"/>
    </xf>
    <xf numFmtId="0" fontId="73" fillId="4" borderId="26" xfId="0" applyFont="1" applyFill="1" applyBorder="1" applyAlignment="1">
      <alignment horizontal="center" vertical="center"/>
    </xf>
    <xf numFmtId="0" fontId="74" fillId="4" borderId="26" xfId="0" applyFont="1" applyFill="1" applyBorder="1" applyAlignment="1">
      <alignment horizontal="center" vertical="center"/>
    </xf>
    <xf numFmtId="0" fontId="75" fillId="4" borderId="33" xfId="0" applyFont="1" applyFill="1" applyBorder="1" applyAlignment="1">
      <alignment horizontal="left" vertical="center" wrapText="1" indent="1"/>
    </xf>
    <xf numFmtId="0" fontId="40" fillId="4" borderId="29" xfId="0" applyFont="1" applyFill="1" applyBorder="1" applyAlignment="1">
      <alignment horizontal="center" vertical="center"/>
    </xf>
    <xf numFmtId="0" fontId="8" fillId="4" borderId="25" xfId="0" applyFont="1" applyFill="1" applyBorder="1" applyAlignment="1">
      <alignment horizontal="left" vertical="center" wrapText="1"/>
    </xf>
    <xf numFmtId="0" fontId="55" fillId="4" borderId="25" xfId="0" applyFont="1" applyFill="1" applyBorder="1" applyAlignment="1">
      <alignment horizontal="center" vertical="center"/>
    </xf>
    <xf numFmtId="0" fontId="55" fillId="4" borderId="23" xfId="0" applyFont="1" applyFill="1" applyBorder="1" applyAlignment="1">
      <alignment horizontal="center" vertical="center"/>
    </xf>
    <xf numFmtId="0" fontId="8" fillId="4" borderId="26" xfId="0" applyFont="1" applyFill="1" applyBorder="1" applyAlignment="1">
      <alignment horizontal="left" vertical="center"/>
    </xf>
    <xf numFmtId="0" fontId="40" fillId="4" borderId="15" xfId="0" applyFont="1" applyFill="1" applyBorder="1" applyAlignment="1">
      <alignment horizontal="center" vertical="center"/>
    </xf>
    <xf numFmtId="0" fontId="54" fillId="4" borderId="0" xfId="0" applyFont="1" applyFill="1" applyAlignment="1">
      <alignment horizontal="center" vertical="center"/>
    </xf>
    <xf numFmtId="0" fontId="54" fillId="4" borderId="27" xfId="0" applyFont="1" applyFill="1" applyBorder="1" applyAlignment="1">
      <alignment horizontal="center" vertical="center"/>
    </xf>
    <xf numFmtId="0" fontId="55" fillId="4" borderId="0" xfId="0" applyFont="1" applyFill="1" applyAlignment="1">
      <alignment horizontal="center" vertical="center"/>
    </xf>
    <xf numFmtId="0" fontId="70" fillId="4" borderId="27" xfId="0" applyFont="1" applyFill="1" applyBorder="1" applyAlignment="1">
      <alignment horizontal="center" vertical="center"/>
    </xf>
    <xf numFmtId="0" fontId="71" fillId="4" borderId="27" xfId="0" applyFont="1" applyFill="1" applyBorder="1" applyAlignment="1">
      <alignment horizontal="center" vertical="center"/>
    </xf>
    <xf numFmtId="0" fontId="72" fillId="4" borderId="27" xfId="0" applyFont="1" applyFill="1" applyBorder="1" applyAlignment="1">
      <alignment horizontal="center" vertical="center"/>
    </xf>
    <xf numFmtId="0" fontId="73" fillId="4" borderId="27" xfId="0" applyFont="1" applyFill="1" applyBorder="1" applyAlignment="1">
      <alignment horizontal="center" vertical="center"/>
    </xf>
    <xf numFmtId="0" fontId="74" fillId="4" borderId="27" xfId="0" applyFont="1" applyFill="1" applyBorder="1" applyAlignment="1">
      <alignment horizontal="center" vertical="center"/>
    </xf>
    <xf numFmtId="0" fontId="75" fillId="4" borderId="39" xfId="0" applyFont="1" applyFill="1" applyBorder="1" applyAlignment="1">
      <alignment horizontal="left" vertical="center" wrapText="1" indent="1"/>
    </xf>
    <xf numFmtId="164" fontId="21" fillId="2" borderId="0" xfId="0" applyNumberFormat="1" applyFont="1" applyFill="1" applyAlignment="1">
      <alignment horizontal="left" vertical="top"/>
    </xf>
    <xf numFmtId="0" fontId="25" fillId="2" borderId="0" xfId="0" applyFont="1" applyFill="1" applyAlignment="1">
      <alignment horizontal="left" vertical="top"/>
    </xf>
    <xf numFmtId="0" fontId="70" fillId="2" borderId="0" xfId="0" applyFont="1" applyFill="1" applyAlignment="1">
      <alignment horizontal="center" vertical="center"/>
    </xf>
    <xf numFmtId="0" fontId="71" fillId="2" borderId="0" xfId="0" applyFont="1" applyFill="1" applyAlignment="1">
      <alignment horizontal="center" vertical="center"/>
    </xf>
    <xf numFmtId="0" fontId="72" fillId="2" borderId="0" xfId="0" applyFont="1" applyFill="1" applyAlignment="1">
      <alignment horizontal="center" vertical="center"/>
    </xf>
    <xf numFmtId="0" fontId="73" fillId="2" borderId="0" xfId="0" applyFont="1" applyFill="1" applyAlignment="1">
      <alignment horizontal="center" vertical="center"/>
    </xf>
    <xf numFmtId="0" fontId="74" fillId="2" borderId="0" xfId="0" applyFont="1" applyFill="1" applyAlignment="1">
      <alignment horizontal="center" vertical="center"/>
    </xf>
    <xf numFmtId="0" fontId="77" fillId="2" borderId="8" xfId="0" applyFont="1" applyFill="1" applyBorder="1" applyAlignment="1">
      <alignment horizontal="left" vertical="top"/>
    </xf>
    <xf numFmtId="0" fontId="40" fillId="4" borderId="36" xfId="0" applyFont="1" applyFill="1" applyBorder="1" applyAlignment="1">
      <alignment horizontal="center" vertical="center"/>
    </xf>
    <xf numFmtId="0" fontId="8" fillId="4" borderId="28" xfId="0" applyFont="1" applyFill="1" applyBorder="1" applyAlignment="1">
      <alignment horizontal="left" vertical="center" wrapText="1"/>
    </xf>
    <xf numFmtId="0" fontId="55" fillId="4" borderId="28" xfId="0" applyFont="1" applyFill="1" applyBorder="1" applyAlignment="1">
      <alignment horizontal="center" vertical="center" wrapText="1"/>
    </xf>
    <xf numFmtId="0" fontId="11" fillId="4" borderId="28"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55" fillId="4" borderId="26" xfId="0" applyFont="1" applyFill="1" applyBorder="1" applyAlignment="1">
      <alignment horizontal="center" vertical="center" wrapText="1"/>
    </xf>
    <xf numFmtId="0" fontId="11" fillId="4" borderId="26" xfId="0" applyFont="1" applyFill="1" applyBorder="1" applyAlignment="1">
      <alignment horizontal="left" vertical="center" wrapText="1"/>
    </xf>
    <xf numFmtId="0" fontId="3" fillId="4" borderId="0" xfId="0" applyFont="1" applyFill="1" applyAlignment="1">
      <alignment horizontal="left" vertical="center"/>
    </xf>
    <xf numFmtId="0" fontId="3" fillId="0" borderId="0" xfId="0" applyFont="1" applyAlignment="1">
      <alignment horizontal="left" vertical="center"/>
    </xf>
    <xf numFmtId="0" fontId="40" fillId="4" borderId="38" xfId="0" applyFont="1" applyFill="1" applyBorder="1" applyAlignment="1">
      <alignment horizontal="center" vertical="center"/>
    </xf>
    <xf numFmtId="0" fontId="8" fillId="4" borderId="27" xfId="0" applyFont="1" applyFill="1" applyBorder="1" applyAlignment="1">
      <alignment horizontal="left" vertical="center" wrapText="1"/>
    </xf>
    <xf numFmtId="0" fontId="55" fillId="4" borderId="27" xfId="0" applyFont="1" applyFill="1" applyBorder="1" applyAlignment="1">
      <alignment horizontal="center" vertical="center" wrapText="1"/>
    </xf>
    <xf numFmtId="0" fontId="11" fillId="4" borderId="27" xfId="0" applyFont="1" applyFill="1" applyBorder="1" applyAlignment="1">
      <alignment horizontal="left" vertical="center" wrapText="1"/>
    </xf>
    <xf numFmtId="0" fontId="77" fillId="2" borderId="8" xfId="0" applyFont="1" applyFill="1" applyBorder="1" applyAlignment="1">
      <alignment horizontal="left" vertical="top" indent="1"/>
    </xf>
    <xf numFmtId="0" fontId="40" fillId="4" borderId="32" xfId="0" applyFont="1" applyFill="1" applyBorder="1" applyAlignment="1">
      <alignment horizontal="center" vertical="center"/>
    </xf>
    <xf numFmtId="0" fontId="78" fillId="4" borderId="33" xfId="0" applyFont="1" applyFill="1" applyBorder="1" applyAlignment="1">
      <alignment horizontal="left" vertical="center" wrapText="1" indent="1"/>
    </xf>
    <xf numFmtId="0" fontId="66" fillId="4" borderId="28" xfId="0" applyFont="1" applyFill="1" applyBorder="1" applyAlignment="1">
      <alignment horizontal="center" vertical="center" wrapText="1"/>
    </xf>
    <xf numFmtId="0" fontId="8" fillId="4" borderId="28" xfId="0" applyFont="1" applyFill="1" applyBorder="1" applyAlignment="1">
      <alignment horizontal="left" vertical="center"/>
    </xf>
    <xf numFmtId="0" fontId="70" fillId="4" borderId="0" xfId="0" applyFont="1" applyFill="1" applyAlignment="1">
      <alignment horizontal="center" vertical="center"/>
    </xf>
    <xf numFmtId="0" fontId="71" fillId="4" borderId="0" xfId="0" applyFont="1" applyFill="1" applyAlignment="1">
      <alignment horizontal="center" vertical="center"/>
    </xf>
    <xf numFmtId="0" fontId="72" fillId="4" borderId="0" xfId="0" applyFont="1" applyFill="1" applyAlignment="1">
      <alignment horizontal="center" vertical="center"/>
    </xf>
    <xf numFmtId="0" fontId="73" fillId="4" borderId="0" xfId="0" applyFont="1" applyFill="1" applyAlignment="1">
      <alignment horizontal="center" vertical="center"/>
    </xf>
    <xf numFmtId="0" fontId="74" fillId="4" borderId="0" xfId="0" applyFont="1" applyFill="1" applyAlignment="1">
      <alignment horizontal="center" vertical="center"/>
    </xf>
    <xf numFmtId="0" fontId="75" fillId="4" borderId="8" xfId="0" applyFont="1" applyFill="1" applyBorder="1" applyAlignment="1">
      <alignment horizontal="left" vertical="center" wrapText="1" indent="1"/>
    </xf>
    <xf numFmtId="0" fontId="66" fillId="4" borderId="26" xfId="0" applyFont="1" applyFill="1" applyBorder="1" applyAlignment="1">
      <alignment horizontal="center" vertical="center" wrapText="1"/>
    </xf>
    <xf numFmtId="0" fontId="66" fillId="4" borderId="27" xfId="0" applyFont="1" applyFill="1" applyBorder="1" applyAlignment="1">
      <alignment horizontal="center" vertical="center" wrapText="1"/>
    </xf>
    <xf numFmtId="0" fontId="54" fillId="4" borderId="54" xfId="0" applyFont="1" applyFill="1" applyBorder="1" applyAlignment="1">
      <alignment horizontal="center" vertical="center"/>
    </xf>
    <xf numFmtId="0" fontId="78" fillId="4" borderId="41" xfId="0" applyFont="1" applyFill="1" applyBorder="1" applyAlignment="1">
      <alignment horizontal="left" vertical="center" wrapText="1" indent="1"/>
    </xf>
    <xf numFmtId="0" fontId="78" fillId="4" borderId="42" xfId="0" applyFont="1" applyFill="1" applyBorder="1" applyAlignment="1">
      <alignment horizontal="left" vertical="center" wrapText="1" indent="1"/>
    </xf>
    <xf numFmtId="0" fontId="54" fillId="4" borderId="0" xfId="0" applyFont="1" applyFill="1" applyAlignment="1">
      <alignment horizontal="left" vertical="center" indent="1"/>
    </xf>
    <xf numFmtId="0" fontId="55" fillId="4" borderId="0" xfId="0" applyFont="1" applyFill="1" applyAlignment="1">
      <alignment horizontal="left" vertical="center" indent="1"/>
    </xf>
    <xf numFmtId="0" fontId="3" fillId="4" borderId="0" xfId="0" applyFont="1" applyFill="1" applyAlignment="1">
      <alignment horizontal="left" vertical="center" indent="1"/>
    </xf>
    <xf numFmtId="0" fontId="3" fillId="0" borderId="0" xfId="0" applyFont="1" applyAlignment="1">
      <alignment horizontal="left" vertical="center" indent="1"/>
    </xf>
    <xf numFmtId="0" fontId="54" fillId="4" borderId="27" xfId="0" applyFont="1" applyFill="1" applyBorder="1" applyAlignment="1">
      <alignment horizontal="left" vertical="center" indent="1"/>
    </xf>
    <xf numFmtId="0" fontId="55" fillId="4" borderId="27" xfId="0" applyFont="1" applyFill="1" applyBorder="1" applyAlignment="1">
      <alignment horizontal="left" vertical="center" indent="1"/>
    </xf>
    <xf numFmtId="0" fontId="55" fillId="4" borderId="26" xfId="0" applyFont="1" applyFill="1" applyBorder="1" applyAlignment="1">
      <alignment horizontal="center" vertical="center"/>
    </xf>
    <xf numFmtId="0" fontId="66" fillId="4" borderId="27" xfId="0" applyFont="1" applyFill="1" applyBorder="1" applyAlignment="1">
      <alignment horizontal="center" vertical="center"/>
    </xf>
    <xf numFmtId="0" fontId="61" fillId="2" borderId="0" xfId="0" applyFont="1" applyFill="1" applyAlignment="1">
      <alignment horizontal="center" vertical="center"/>
    </xf>
    <xf numFmtId="0" fontId="62" fillId="2" borderId="0" xfId="0" applyFont="1" applyFill="1" applyAlignment="1">
      <alignment horizontal="center" vertical="center"/>
    </xf>
    <xf numFmtId="0" fontId="63" fillId="2" borderId="0" xfId="0" applyFont="1" applyFill="1" applyAlignment="1">
      <alignment horizontal="center" vertical="center"/>
    </xf>
    <xf numFmtId="0" fontId="64" fillId="2" borderId="0" xfId="0" applyFont="1" applyFill="1" applyAlignment="1">
      <alignment horizontal="center" vertical="center"/>
    </xf>
    <xf numFmtId="0" fontId="65" fillId="2" borderId="0" xfId="0" applyFont="1" applyFill="1" applyAlignment="1">
      <alignment horizontal="center" vertical="center"/>
    </xf>
    <xf numFmtId="0" fontId="40" fillId="4" borderId="0" xfId="0" applyFont="1" applyFill="1" applyAlignment="1">
      <alignment horizontal="center" vertical="center"/>
    </xf>
    <xf numFmtId="0" fontId="56" fillId="4" borderId="0" xfId="0" applyFont="1" applyFill="1" applyAlignment="1">
      <alignment horizontal="center" vertical="center"/>
    </xf>
    <xf numFmtId="0" fontId="57" fillId="4" borderId="0" xfId="0" applyFont="1" applyFill="1" applyAlignment="1">
      <alignment horizontal="center" vertical="center"/>
    </xf>
    <xf numFmtId="0" fontId="58" fillId="4" borderId="0" xfId="0" applyFont="1" applyFill="1" applyAlignment="1">
      <alignment horizontal="center" vertical="center"/>
    </xf>
    <xf numFmtId="0" fontId="59" fillId="4" borderId="0" xfId="0" applyFont="1" applyFill="1" applyAlignment="1">
      <alignment horizontal="center" vertical="center"/>
    </xf>
    <xf numFmtId="0" fontId="60" fillId="4" borderId="0" xfId="0" applyFont="1" applyFill="1" applyAlignment="1">
      <alignment horizontal="center" vertical="center"/>
    </xf>
    <xf numFmtId="0" fontId="75" fillId="4" borderId="8" xfId="0" applyFont="1" applyFill="1" applyBorder="1" applyAlignment="1">
      <alignment horizontal="left" vertical="center" indent="1"/>
    </xf>
    <xf numFmtId="0" fontId="67" fillId="3" borderId="12" xfId="0" applyFont="1" applyFill="1" applyBorder="1"/>
    <xf numFmtId="0" fontId="21" fillId="3" borderId="9" xfId="0" applyFont="1" applyFill="1" applyBorder="1" applyAlignment="1">
      <alignment horizontal="left" vertical="center" indent="1"/>
    </xf>
    <xf numFmtId="0" fontId="67" fillId="3" borderId="9" xfId="0" applyFont="1" applyFill="1" applyBorder="1" applyAlignment="1">
      <alignment horizontal="left" vertical="center" indent="1"/>
    </xf>
    <xf numFmtId="0" fontId="67" fillId="3" borderId="9" xfId="0" applyFont="1" applyFill="1" applyBorder="1"/>
    <xf numFmtId="164" fontId="67" fillId="3" borderId="9" xfId="0" applyNumberFormat="1" applyFont="1" applyFill="1" applyBorder="1"/>
    <xf numFmtId="0" fontId="67" fillId="3" borderId="9" xfId="0" applyFont="1" applyFill="1" applyBorder="1" applyAlignment="1">
      <alignment horizontal="right"/>
    </xf>
    <xf numFmtId="0" fontId="67" fillId="3" borderId="9" xfId="0" applyFont="1" applyFill="1" applyBorder="1" applyAlignment="1">
      <alignment horizontal="left"/>
    </xf>
    <xf numFmtId="0" fontId="25" fillId="6" borderId="9" xfId="0" applyFont="1" applyFill="1" applyBorder="1" applyAlignment="1">
      <alignment horizontal="center" vertical="center"/>
    </xf>
    <xf numFmtId="0" fontId="25" fillId="7" borderId="9" xfId="0" applyFont="1" applyFill="1" applyBorder="1" applyAlignment="1">
      <alignment horizontal="center" vertical="center"/>
    </xf>
    <xf numFmtId="1" fontId="25" fillId="8" borderId="9" xfId="0" applyNumberFormat="1" applyFont="1" applyFill="1" applyBorder="1" applyAlignment="1">
      <alignment horizontal="center" vertical="center"/>
    </xf>
    <xf numFmtId="1" fontId="25" fillId="9" borderId="9" xfId="0" applyNumberFormat="1" applyFont="1" applyFill="1" applyBorder="1" applyAlignment="1">
      <alignment horizontal="center" vertical="center"/>
    </xf>
    <xf numFmtId="0" fontId="25" fillId="10" borderId="9" xfId="0" applyFont="1" applyFill="1" applyBorder="1" applyAlignment="1">
      <alignment horizontal="center" vertical="center"/>
    </xf>
    <xf numFmtId="0" fontId="67" fillId="3" borderId="13" xfId="0" applyFont="1" applyFill="1" applyBorder="1"/>
    <xf numFmtId="0" fontId="3" fillId="0" borderId="0" xfId="0" applyFont="1" applyAlignment="1">
      <alignment horizontal="right"/>
    </xf>
    <xf numFmtId="0" fontId="6" fillId="3" borderId="0" xfId="0" applyFont="1" applyFill="1" applyAlignment="1">
      <alignment horizontal="left" vertical="center"/>
    </xf>
    <xf numFmtId="0" fontId="84" fillId="4" borderId="14" xfId="0" applyFont="1" applyFill="1" applyBorder="1" applyAlignment="1">
      <alignment horizontal="left" vertical="center" wrapText="1"/>
    </xf>
    <xf numFmtId="0" fontId="4" fillId="4" borderId="0" xfId="0" applyFont="1" applyFill="1" applyAlignment="1">
      <alignment horizontal="left" vertical="center" wrapText="1"/>
    </xf>
    <xf numFmtId="0" fontId="8" fillId="4" borderId="0" xfId="0" applyFont="1" applyFill="1" applyAlignment="1">
      <alignment horizontal="left" vertical="top" wrapText="1"/>
    </xf>
    <xf numFmtId="0" fontId="19" fillId="4" borderId="0" xfId="0" applyFont="1" applyFill="1" applyAlignment="1">
      <alignment horizontal="left" vertical="center"/>
    </xf>
    <xf numFmtId="0" fontId="23" fillId="4" borderId="0" xfId="0" applyFont="1" applyFill="1" applyAlignment="1">
      <alignment horizontal="left" vertical="center" wrapText="1"/>
    </xf>
    <xf numFmtId="0" fontId="23" fillId="4" borderId="8" xfId="0" applyFont="1" applyFill="1" applyBorder="1" applyAlignment="1">
      <alignment horizontal="left" vertical="center" wrapText="1"/>
    </xf>
    <xf numFmtId="0" fontId="8" fillId="11" borderId="1" xfId="0" applyFont="1" applyFill="1" applyBorder="1" applyAlignment="1" applyProtection="1">
      <alignment horizontal="center" vertical="center" wrapText="1"/>
      <protection locked="0"/>
    </xf>
    <xf numFmtId="0" fontId="21" fillId="3" borderId="1" xfId="0" applyFont="1" applyFill="1" applyBorder="1" applyAlignment="1">
      <alignment horizontal="center" vertical="center" wrapText="1"/>
    </xf>
    <xf numFmtId="0" fontId="18" fillId="11" borderId="1" xfId="0" applyFont="1" applyFill="1" applyBorder="1" applyAlignment="1" applyProtection="1">
      <alignment horizontal="center" vertical="center" wrapText="1"/>
      <protection locked="0"/>
    </xf>
    <xf numFmtId="0" fontId="8" fillId="11" borderId="43" xfId="0" applyFont="1" applyFill="1" applyBorder="1" applyAlignment="1" applyProtection="1">
      <alignment horizontal="center" vertical="center"/>
      <protection locked="0"/>
    </xf>
    <xf numFmtId="0" fontId="19" fillId="4" borderId="3" xfId="0" applyFont="1" applyFill="1" applyBorder="1" applyAlignment="1">
      <alignment horizontal="left" vertical="center"/>
    </xf>
    <xf numFmtId="1" fontId="22" fillId="4" borderId="18" xfId="0" applyNumberFormat="1" applyFont="1" applyFill="1" applyBorder="1" applyAlignment="1">
      <alignment horizontal="center" vertical="center"/>
    </xf>
    <xf numFmtId="1" fontId="22" fillId="4" borderId="19" xfId="0" applyNumberFormat="1" applyFont="1" applyFill="1" applyBorder="1" applyAlignment="1">
      <alignment horizontal="center" vertical="center"/>
    </xf>
    <xf numFmtId="1" fontId="22" fillId="4" borderId="20" xfId="0" applyNumberFormat="1" applyFont="1" applyFill="1" applyBorder="1" applyAlignment="1">
      <alignment horizontal="center" vertical="center"/>
    </xf>
    <xf numFmtId="1" fontId="22" fillId="4" borderId="4" xfId="0" applyNumberFormat="1" applyFont="1" applyFill="1" applyBorder="1" applyAlignment="1">
      <alignment horizontal="center" vertical="center"/>
    </xf>
    <xf numFmtId="0" fontId="8" fillId="4" borderId="1" xfId="0" quotePrefix="1" applyFont="1" applyFill="1" applyBorder="1" applyAlignment="1">
      <alignment horizontal="left" vertical="center" wrapText="1" indent="1"/>
    </xf>
    <xf numFmtId="0" fontId="8" fillId="4" borderId="0" xfId="0" applyFont="1" applyFill="1" applyAlignment="1">
      <alignment horizontal="left" vertical="center"/>
    </xf>
    <xf numFmtId="0" fontId="8" fillId="4" borderId="8" xfId="0" applyFont="1" applyFill="1" applyBorder="1" applyAlignment="1">
      <alignment horizontal="left" vertical="center"/>
    </xf>
    <xf numFmtId="0" fontId="17" fillId="4" borderId="1" xfId="0" applyFont="1" applyFill="1" applyBorder="1" applyAlignment="1">
      <alignment horizontal="center" vertical="center"/>
    </xf>
    <xf numFmtId="0" fontId="28" fillId="11" borderId="1" xfId="0" applyFont="1" applyFill="1" applyBorder="1" applyAlignment="1" applyProtection="1">
      <alignment horizontal="center" vertical="center"/>
      <protection locked="0"/>
    </xf>
    <xf numFmtId="0" fontId="8" fillId="11" borderId="47" xfId="0" applyFont="1" applyFill="1" applyBorder="1" applyAlignment="1" applyProtection="1">
      <alignment horizontal="left" vertical="top"/>
      <protection locked="0"/>
    </xf>
    <xf numFmtId="0" fontId="8" fillId="11" borderId="49" xfId="0" applyFont="1" applyFill="1" applyBorder="1" applyAlignment="1" applyProtection="1">
      <alignment horizontal="left" vertical="top"/>
      <protection locked="0"/>
    </xf>
    <xf numFmtId="0" fontId="8" fillId="11" borderId="52" xfId="0" applyFont="1" applyFill="1" applyBorder="1" applyAlignment="1" applyProtection="1">
      <alignment horizontal="left" vertical="top"/>
      <protection locked="0"/>
    </xf>
    <xf numFmtId="0" fontId="8" fillId="11" borderId="51" xfId="0" applyFont="1" applyFill="1" applyBorder="1" applyAlignment="1" applyProtection="1">
      <alignment horizontal="left" vertical="top"/>
      <protection locked="0"/>
    </xf>
    <xf numFmtId="0" fontId="8" fillId="11" borderId="46" xfId="0" applyFont="1" applyFill="1" applyBorder="1" applyAlignment="1" applyProtection="1">
      <alignment horizontal="left" vertical="top"/>
      <protection locked="0"/>
    </xf>
    <xf numFmtId="0" fontId="8" fillId="11" borderId="53" xfId="0" applyFont="1" applyFill="1" applyBorder="1" applyAlignment="1" applyProtection="1">
      <alignment horizontal="left" vertical="top"/>
      <protection locked="0"/>
    </xf>
    <xf numFmtId="0" fontId="8" fillId="11" borderId="50" xfId="0" applyFont="1" applyFill="1" applyBorder="1" applyAlignment="1" applyProtection="1">
      <alignment horizontal="left" vertical="top"/>
      <protection locked="0"/>
    </xf>
    <xf numFmtId="0" fontId="8" fillId="11" borderId="0" xfId="0" applyFont="1" applyFill="1" applyAlignment="1" applyProtection="1">
      <alignment horizontal="left" vertical="top"/>
      <protection locked="0"/>
    </xf>
    <xf numFmtId="0" fontId="8" fillId="11" borderId="48" xfId="0" applyFont="1" applyFill="1" applyBorder="1" applyAlignment="1" applyProtection="1">
      <alignment horizontal="left" vertical="top"/>
      <protection locked="0"/>
    </xf>
    <xf numFmtId="0" fontId="8" fillId="11" borderId="1" xfId="0" applyFont="1" applyFill="1" applyBorder="1" applyAlignment="1" applyProtection="1">
      <alignment horizontal="left" vertical="top"/>
      <protection locked="0"/>
    </xf>
    <xf numFmtId="0" fontId="30" fillId="4" borderId="0" xfId="0" applyFont="1" applyFill="1" applyAlignment="1">
      <alignment horizontal="left" wrapText="1"/>
    </xf>
    <xf numFmtId="0" fontId="30" fillId="4" borderId="3" xfId="0" applyFont="1" applyFill="1" applyBorder="1" applyAlignment="1">
      <alignment horizontal="left" wrapText="1"/>
    </xf>
    <xf numFmtId="1" fontId="17" fillId="11" borderId="45" xfId="0" applyNumberFormat="1" applyFont="1" applyFill="1" applyBorder="1" applyAlignment="1" applyProtection="1">
      <alignment horizontal="right" vertical="center"/>
      <protection locked="0"/>
    </xf>
    <xf numFmtId="1" fontId="3" fillId="4" borderId="7" xfId="0" applyNumberFormat="1" applyFont="1" applyFill="1" applyBorder="1" applyAlignment="1">
      <alignment horizontal="center" vertical="center"/>
    </xf>
    <xf numFmtId="1" fontId="3" fillId="4" borderId="1" xfId="0" applyNumberFormat="1" applyFont="1" applyFill="1" applyBorder="1" applyAlignment="1">
      <alignment horizontal="center" vertical="center"/>
    </xf>
    <xf numFmtId="1" fontId="22" fillId="4" borderId="21" xfId="0" applyNumberFormat="1" applyFont="1" applyFill="1" applyBorder="1" applyAlignment="1">
      <alignment horizontal="center" vertical="center"/>
    </xf>
    <xf numFmtId="1" fontId="22" fillId="4" borderId="16" xfId="0" applyNumberFormat="1" applyFont="1" applyFill="1" applyBorder="1" applyAlignment="1">
      <alignment horizontal="center" vertical="center"/>
    </xf>
    <xf numFmtId="0" fontId="17" fillId="11" borderId="44" xfId="0" applyFont="1" applyFill="1" applyBorder="1" applyAlignment="1" applyProtection="1">
      <alignment horizontal="left" vertical="center"/>
      <protection locked="0"/>
    </xf>
    <xf numFmtId="1" fontId="17" fillId="4" borderId="21" xfId="0" applyNumberFormat="1" applyFont="1" applyFill="1" applyBorder="1" applyAlignment="1">
      <alignment horizontal="center" vertical="center"/>
    </xf>
    <xf numFmtId="1" fontId="17" fillId="4" borderId="16" xfId="0" applyNumberFormat="1" applyFont="1" applyFill="1" applyBorder="1" applyAlignment="1">
      <alignment horizontal="center" vertical="center"/>
    </xf>
    <xf numFmtId="1" fontId="17" fillId="4" borderId="20" xfId="0" applyNumberFormat="1" applyFont="1" applyFill="1" applyBorder="1" applyAlignment="1">
      <alignment horizontal="center" vertical="center"/>
    </xf>
    <xf numFmtId="1" fontId="17" fillId="4" borderId="4" xfId="0" applyNumberFormat="1" applyFont="1" applyFill="1" applyBorder="1" applyAlignment="1">
      <alignment horizontal="center" vertical="center"/>
    </xf>
    <xf numFmtId="0" fontId="68" fillId="4" borderId="21" xfId="0" applyFont="1" applyFill="1" applyBorder="1" applyAlignment="1">
      <alignment horizontal="center" vertical="center" wrapText="1"/>
    </xf>
    <xf numFmtId="0" fontId="8" fillId="4" borderId="1" xfId="0" applyFont="1" applyFill="1" applyBorder="1" applyAlignment="1">
      <alignment horizontal="left" vertical="center" wrapText="1" indent="1"/>
    </xf>
    <xf numFmtId="0" fontId="8" fillId="4" borderId="2" xfId="0" applyFont="1" applyFill="1" applyBorder="1" applyAlignment="1">
      <alignment horizontal="left" vertical="center" wrapText="1" indent="1"/>
    </xf>
    <xf numFmtId="0" fontId="21" fillId="9" borderId="1" xfId="0" applyFont="1" applyFill="1" applyBorder="1" applyAlignment="1">
      <alignment horizontal="center" vertical="center"/>
    </xf>
    <xf numFmtId="0" fontId="21" fillId="10" borderId="1" xfId="0" applyFont="1" applyFill="1" applyBorder="1" applyAlignment="1">
      <alignment horizontal="center" vertical="center"/>
    </xf>
    <xf numFmtId="0" fontId="26" fillId="4" borderId="18" xfId="0" applyFont="1" applyFill="1" applyBorder="1" applyAlignment="1">
      <alignment horizontal="right" vertical="center"/>
    </xf>
    <xf numFmtId="0" fontId="26" fillId="4" borderId="20" xfId="0" applyFont="1" applyFill="1" applyBorder="1" applyAlignment="1">
      <alignment horizontal="right" vertical="center"/>
    </xf>
    <xf numFmtId="1" fontId="19" fillId="4" borderId="19" xfId="1" applyNumberFormat="1" applyFont="1" applyFill="1" applyBorder="1" applyAlignment="1">
      <alignment horizontal="left" vertical="center"/>
    </xf>
    <xf numFmtId="1" fontId="19" fillId="4" borderId="4" xfId="1" applyNumberFormat="1" applyFont="1" applyFill="1" applyBorder="1" applyAlignment="1">
      <alignment horizontal="left" vertical="center"/>
    </xf>
    <xf numFmtId="1" fontId="3" fillId="4" borderId="18" xfId="0" applyNumberFormat="1" applyFont="1" applyFill="1" applyBorder="1" applyAlignment="1">
      <alignment horizontal="center" vertical="center"/>
    </xf>
    <xf numFmtId="1" fontId="3" fillId="4" borderId="19" xfId="0" applyNumberFormat="1" applyFont="1" applyFill="1" applyBorder="1" applyAlignment="1">
      <alignment horizontal="center" vertical="center"/>
    </xf>
    <xf numFmtId="1" fontId="3" fillId="4" borderId="20" xfId="0" applyNumberFormat="1" applyFont="1" applyFill="1" applyBorder="1" applyAlignment="1">
      <alignment horizontal="center" vertical="center"/>
    </xf>
    <xf numFmtId="1" fontId="3" fillId="4" borderId="4" xfId="0" applyNumberFormat="1" applyFont="1" applyFill="1" applyBorder="1" applyAlignment="1">
      <alignment horizontal="center" vertical="center"/>
    </xf>
    <xf numFmtId="0" fontId="6" fillId="3" borderId="1" xfId="0" applyFont="1" applyFill="1" applyBorder="1" applyAlignment="1">
      <alignment horizontal="center" vertical="center"/>
    </xf>
    <xf numFmtId="1" fontId="27" fillId="4" borderId="18" xfId="1" applyNumberFormat="1" applyFont="1" applyFill="1" applyBorder="1" applyAlignment="1">
      <alignment horizontal="right" vertical="center"/>
    </xf>
    <xf numFmtId="1" fontId="27" fillId="4" borderId="20" xfId="1" applyNumberFormat="1" applyFont="1" applyFill="1" applyBorder="1" applyAlignment="1">
      <alignment horizontal="right" vertical="center"/>
    </xf>
    <xf numFmtId="0" fontId="8" fillId="4" borderId="0" xfId="0" applyFont="1" applyFill="1" applyAlignment="1">
      <alignment horizontal="left" vertical="center" wrapText="1"/>
    </xf>
    <xf numFmtId="0" fontId="8" fillId="4" borderId="8" xfId="0" applyFont="1" applyFill="1" applyBorder="1" applyAlignment="1">
      <alignment horizontal="left" vertical="center" wrapText="1"/>
    </xf>
    <xf numFmtId="0" fontId="83" fillId="4" borderId="21" xfId="0" applyFont="1" applyFill="1" applyBorder="1" applyAlignment="1">
      <alignment horizontal="center" vertical="center" wrapText="1"/>
    </xf>
    <xf numFmtId="0" fontId="20" fillId="4" borderId="0" xfId="0" applyFont="1" applyFill="1" applyAlignment="1">
      <alignment horizontal="left"/>
    </xf>
    <xf numFmtId="0" fontId="6" fillId="3" borderId="8" xfId="0" applyFont="1" applyFill="1" applyBorder="1" applyAlignment="1">
      <alignment horizontal="left" vertical="center"/>
    </xf>
    <xf numFmtId="0" fontId="18" fillId="4" borderId="3" xfId="0" applyFont="1" applyFill="1" applyBorder="1" applyAlignment="1">
      <alignment horizontal="center"/>
    </xf>
    <xf numFmtId="0" fontId="19" fillId="4" borderId="3" xfId="0" applyFont="1" applyFill="1" applyBorder="1" applyAlignment="1">
      <alignment horizontal="center"/>
    </xf>
    <xf numFmtId="0" fontId="27" fillId="4" borderId="1" xfId="0" applyFont="1" applyFill="1" applyBorder="1" applyAlignment="1">
      <alignment horizontal="center" vertical="center"/>
    </xf>
    <xf numFmtId="0" fontId="16" fillId="4" borderId="0" xfId="0" applyFont="1" applyFill="1" applyAlignment="1">
      <alignment horizontal="left" vertical="center"/>
    </xf>
    <xf numFmtId="1" fontId="18" fillId="4" borderId="18" xfId="0" applyNumberFormat="1" applyFont="1" applyFill="1" applyBorder="1" applyAlignment="1">
      <alignment horizontal="center" vertical="center"/>
    </xf>
    <xf numFmtId="1" fontId="18" fillId="4" borderId="19" xfId="0" applyNumberFormat="1" applyFont="1" applyFill="1" applyBorder="1" applyAlignment="1">
      <alignment horizontal="center" vertical="center"/>
    </xf>
    <xf numFmtId="1" fontId="18" fillId="4" borderId="20" xfId="0" applyNumberFormat="1" applyFont="1" applyFill="1" applyBorder="1" applyAlignment="1">
      <alignment horizontal="center" vertical="center"/>
    </xf>
    <xf numFmtId="1" fontId="18" fillId="4" borderId="4" xfId="0" applyNumberFormat="1" applyFont="1" applyFill="1" applyBorder="1" applyAlignment="1">
      <alignment horizontal="center" vertical="center"/>
    </xf>
    <xf numFmtId="0" fontId="17" fillId="11" borderId="43" xfId="0" applyFont="1" applyFill="1" applyBorder="1" applyAlignment="1" applyProtection="1">
      <alignment horizontal="center"/>
      <protection locked="0"/>
    </xf>
    <xf numFmtId="0" fontId="17" fillId="4" borderId="0" xfId="0" applyFont="1" applyFill="1" applyAlignment="1">
      <alignment horizontal="left" vertical="center" wrapText="1" indent="2"/>
    </xf>
    <xf numFmtId="0" fontId="17" fillId="4" borderId="0" xfId="0" applyFont="1" applyFill="1" applyAlignment="1">
      <alignment vertical="center"/>
    </xf>
    <xf numFmtId="0" fontId="10" fillId="2" borderId="0" xfId="0" applyFont="1" applyFill="1" applyAlignment="1">
      <alignment horizontal="left" vertical="center"/>
    </xf>
    <xf numFmtId="0" fontId="10" fillId="2" borderId="8" xfId="0" applyFont="1" applyFill="1" applyBorder="1" applyAlignment="1">
      <alignment horizontal="left" vertical="center"/>
    </xf>
    <xf numFmtId="0" fontId="17" fillId="4" borderId="0" xfId="0" applyFont="1" applyFill="1" applyAlignment="1">
      <alignment vertical="center" wrapText="1"/>
    </xf>
    <xf numFmtId="0" fontId="84" fillId="0" borderId="14" xfId="0" applyFont="1" applyBorder="1" applyAlignment="1">
      <alignment horizontal="left" vertical="center" wrapText="1"/>
    </xf>
    <xf numFmtId="0" fontId="4" fillId="0" borderId="14" xfId="0" applyFont="1" applyBorder="1" applyAlignment="1">
      <alignment horizontal="left" vertical="center" wrapText="1"/>
    </xf>
    <xf numFmtId="0" fontId="4" fillId="0" borderId="0" xfId="0" applyFont="1" applyAlignment="1">
      <alignment horizontal="left" vertical="center" wrapText="1"/>
    </xf>
    <xf numFmtId="0" fontId="17" fillId="4" borderId="0" xfId="0" applyFont="1" applyFill="1" applyAlignment="1">
      <alignment horizontal="left" vertical="center" indent="2"/>
    </xf>
    <xf numFmtId="0" fontId="17" fillId="4" borderId="0" xfId="0" applyFont="1" applyFill="1" applyAlignment="1">
      <alignment horizontal="left"/>
    </xf>
    <xf numFmtId="0" fontId="17" fillId="4" borderId="0" xfId="0" applyFont="1" applyFill="1" applyAlignment="1" applyProtection="1">
      <alignment horizontal="left" wrapText="1" indent="2"/>
      <protection locked="0"/>
    </xf>
    <xf numFmtId="0" fontId="17" fillId="11" borderId="43" xfId="0" applyFont="1" applyFill="1" applyBorder="1" applyAlignment="1" applyProtection="1">
      <alignment horizontal="center" vertical="center"/>
      <protection locked="0"/>
    </xf>
    <xf numFmtId="0" fontId="17" fillId="4" borderId="0" xfId="0" applyFont="1" applyFill="1" applyAlignment="1">
      <alignment horizontal="left" vertical="center" wrapText="1"/>
    </xf>
    <xf numFmtId="0" fontId="17" fillId="4" borderId="0" xfId="0" applyFont="1" applyFill="1" applyAlignment="1">
      <alignment horizontal="left" vertical="center"/>
    </xf>
    <xf numFmtId="0" fontId="21" fillId="6" borderId="1" xfId="0" applyFont="1" applyFill="1" applyBorder="1" applyAlignment="1">
      <alignment horizontal="center" vertical="center"/>
    </xf>
    <xf numFmtId="0" fontId="21" fillId="6" borderId="2" xfId="0" applyFont="1" applyFill="1" applyBorder="1" applyAlignment="1">
      <alignment horizontal="center" vertical="center"/>
    </xf>
    <xf numFmtId="0" fontId="21" fillId="7" borderId="18" xfId="0" applyFont="1" applyFill="1" applyBorder="1" applyAlignment="1">
      <alignment horizontal="center" vertical="center"/>
    </xf>
    <xf numFmtId="0" fontId="21" fillId="7" borderId="19" xfId="0" applyFont="1" applyFill="1" applyBorder="1" applyAlignment="1">
      <alignment horizontal="center" vertical="center"/>
    </xf>
    <xf numFmtId="0" fontId="21" fillId="7" borderId="20" xfId="0" applyFont="1" applyFill="1" applyBorder="1" applyAlignment="1">
      <alignment horizontal="center" vertical="center"/>
    </xf>
    <xf numFmtId="0" fontId="21" fillId="7" borderId="4" xfId="0" applyFont="1" applyFill="1" applyBorder="1" applyAlignment="1">
      <alignment horizontal="center" vertical="center"/>
    </xf>
    <xf numFmtId="0" fontId="21" fillId="2" borderId="0" xfId="0" applyFont="1" applyFill="1" applyAlignment="1">
      <alignment horizontal="left" vertical="center"/>
    </xf>
    <xf numFmtId="0" fontId="21" fillId="2" borderId="8" xfId="0" applyFont="1" applyFill="1" applyBorder="1" applyAlignment="1">
      <alignment horizontal="left" vertical="center"/>
    </xf>
    <xf numFmtId="1" fontId="27" fillId="4" borderId="18" xfId="0" applyNumberFormat="1" applyFont="1" applyFill="1" applyBorder="1" applyAlignment="1">
      <alignment horizontal="center" vertical="center" wrapText="1"/>
    </xf>
    <xf numFmtId="0" fontId="27" fillId="4" borderId="19"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4" borderId="4" xfId="0" applyFont="1" applyFill="1" applyBorder="1" applyAlignment="1">
      <alignment horizontal="center" vertical="center" wrapText="1"/>
    </xf>
    <xf numFmtId="1" fontId="19" fillId="4" borderId="1" xfId="0" applyNumberFormat="1" applyFont="1" applyFill="1" applyBorder="1" applyAlignment="1">
      <alignment horizontal="center" vertical="center"/>
    </xf>
    <xf numFmtId="0" fontId="21" fillId="8" borderId="6" xfId="0" applyFont="1" applyFill="1" applyBorder="1" applyAlignment="1">
      <alignment horizontal="center" vertical="center"/>
    </xf>
    <xf numFmtId="0" fontId="21" fillId="8" borderId="1" xfId="0" applyFont="1" applyFill="1" applyBorder="1" applyAlignment="1">
      <alignment horizontal="center" vertical="center"/>
    </xf>
    <xf numFmtId="0" fontId="23" fillId="4" borderId="0" xfId="0" applyFont="1" applyFill="1" applyAlignment="1">
      <alignment horizontal="left"/>
    </xf>
    <xf numFmtId="9" fontId="19" fillId="4" borderId="1" xfId="0" applyNumberFormat="1" applyFont="1" applyFill="1" applyBorder="1" applyAlignment="1">
      <alignment horizontal="center" vertical="center"/>
    </xf>
    <xf numFmtId="2" fontId="69" fillId="4" borderId="21" xfId="0" applyNumberFormat="1" applyFont="1" applyFill="1" applyBorder="1" applyAlignment="1">
      <alignment horizontal="center" vertical="center" wrapText="1"/>
    </xf>
    <xf numFmtId="0" fontId="30" fillId="4" borderId="0" xfId="0" applyFont="1" applyFill="1" applyAlignment="1">
      <alignment horizontal="left"/>
    </xf>
    <xf numFmtId="0" fontId="26" fillId="4" borderId="18" xfId="0" applyFont="1" applyFill="1" applyBorder="1" applyAlignment="1">
      <alignment horizontal="center" vertical="center"/>
    </xf>
    <xf numFmtId="0" fontId="26" fillId="4" borderId="19" xfId="0" applyFont="1" applyFill="1" applyBorder="1" applyAlignment="1">
      <alignment horizontal="center" vertical="center"/>
    </xf>
    <xf numFmtId="0" fontId="26" fillId="4" borderId="20" xfId="0" applyFont="1" applyFill="1" applyBorder="1" applyAlignment="1">
      <alignment horizontal="center" vertical="center"/>
    </xf>
    <xf numFmtId="0" fontId="26" fillId="4" borderId="4" xfId="0" applyFont="1" applyFill="1" applyBorder="1" applyAlignment="1">
      <alignment horizontal="center" vertical="center"/>
    </xf>
    <xf numFmtId="0" fontId="79" fillId="4" borderId="0" xfId="0" applyFont="1" applyFill="1" applyAlignment="1">
      <alignment horizontal="left" vertical="center" wrapText="1"/>
    </xf>
    <xf numFmtId="1" fontId="27" fillId="4" borderId="19" xfId="1" applyNumberFormat="1" applyFont="1" applyFill="1" applyBorder="1" applyAlignment="1">
      <alignment horizontal="left" vertical="center"/>
    </xf>
    <xf numFmtId="1" fontId="27" fillId="4" borderId="4" xfId="1" applyNumberFormat="1" applyFont="1" applyFill="1" applyBorder="1" applyAlignment="1">
      <alignment horizontal="left" vertical="center"/>
    </xf>
    <xf numFmtId="0" fontId="82" fillId="4" borderId="55" xfId="0" applyFont="1" applyFill="1" applyBorder="1" applyAlignment="1">
      <alignment horizontal="center" vertical="center"/>
    </xf>
    <xf numFmtId="9" fontId="27" fillId="4" borderId="1" xfId="0" applyNumberFormat="1" applyFont="1" applyFill="1" applyBorder="1" applyAlignment="1">
      <alignment horizontal="center" vertical="center"/>
    </xf>
    <xf numFmtId="0" fontId="18" fillId="11" borderId="43" xfId="0" applyFont="1" applyFill="1" applyBorder="1" applyAlignment="1" applyProtection="1">
      <alignment horizontal="center" vertical="center"/>
      <protection locked="0"/>
    </xf>
    <xf numFmtId="0" fontId="79" fillId="11" borderId="43" xfId="0" applyFont="1" applyFill="1" applyBorder="1" applyAlignment="1" applyProtection="1">
      <alignment horizontal="center" vertical="center" wrapText="1"/>
      <protection locked="0"/>
    </xf>
    <xf numFmtId="0" fontId="79" fillId="11" borderId="63" xfId="0" applyFont="1" applyFill="1" applyBorder="1" applyAlignment="1" applyProtection="1">
      <alignment horizontal="center" vertical="center" wrapText="1"/>
      <protection locked="0"/>
    </xf>
    <xf numFmtId="0" fontId="15" fillId="0" borderId="0" xfId="0" applyFont="1" applyAlignment="1">
      <alignment horizontal="left" vertical="center"/>
    </xf>
    <xf numFmtId="0" fontId="8" fillId="4" borderId="0" xfId="0" applyFont="1" applyFill="1" applyAlignment="1">
      <alignment horizontal="left" vertical="center" wrapText="1" indent="1"/>
    </xf>
    <xf numFmtId="0" fontId="21" fillId="3" borderId="15" xfId="0" applyFont="1" applyFill="1" applyBorder="1" applyAlignment="1">
      <alignment horizontal="left" vertical="center" indent="1"/>
    </xf>
    <xf numFmtId="0" fontId="21" fillId="3" borderId="0" xfId="0" applyFont="1" applyFill="1" applyAlignment="1">
      <alignment horizontal="left" vertical="center" indent="1"/>
    </xf>
    <xf numFmtId="0" fontId="21" fillId="3" borderId="8" xfId="0" applyFont="1" applyFill="1" applyBorder="1" applyAlignment="1">
      <alignment horizontal="left" vertical="center" indent="1"/>
    </xf>
    <xf numFmtId="0" fontId="36" fillId="4" borderId="15" xfId="0" applyFont="1" applyFill="1" applyBorder="1" applyAlignment="1">
      <alignment horizontal="center" vertical="center"/>
    </xf>
    <xf numFmtId="0" fontId="36" fillId="4" borderId="12" xfId="0" applyFont="1" applyFill="1" applyBorder="1" applyAlignment="1">
      <alignment horizontal="center" vertical="center"/>
    </xf>
    <xf numFmtId="0" fontId="8" fillId="4" borderId="9" xfId="0" applyFont="1" applyFill="1" applyBorder="1" applyAlignment="1">
      <alignment horizontal="left" vertical="center" wrapText="1" indent="1"/>
    </xf>
    <xf numFmtId="0" fontId="18" fillId="11" borderId="64" xfId="0" applyFont="1" applyFill="1" applyBorder="1" applyAlignment="1" applyProtection="1">
      <alignment horizontal="center" vertical="center"/>
      <protection locked="0"/>
    </xf>
    <xf numFmtId="0" fontId="79" fillId="11" borderId="64" xfId="0" applyFont="1" applyFill="1" applyBorder="1" applyAlignment="1" applyProtection="1">
      <alignment horizontal="center" vertical="center" wrapText="1"/>
      <protection locked="0"/>
    </xf>
    <xf numFmtId="0" fontId="79" fillId="11" borderId="65" xfId="0" applyFont="1" applyFill="1" applyBorder="1" applyAlignment="1" applyProtection="1">
      <alignment horizontal="center" vertical="center" wrapText="1"/>
      <protection locked="0"/>
    </xf>
    <xf numFmtId="0" fontId="33" fillId="2" borderId="15" xfId="0" applyFont="1" applyFill="1" applyBorder="1" applyAlignment="1">
      <alignment horizontal="left" vertical="center" indent="1"/>
    </xf>
    <xf numFmtId="0" fontId="33" fillId="2" borderId="0" xfId="0" applyFont="1" applyFill="1" applyAlignment="1">
      <alignment horizontal="left" vertical="center" indent="1"/>
    </xf>
    <xf numFmtId="0" fontId="33" fillId="2" borderId="8" xfId="0" applyFont="1" applyFill="1" applyBorder="1" applyAlignment="1">
      <alignment horizontal="left" vertical="center" indent="1"/>
    </xf>
    <xf numFmtId="0" fontId="33" fillId="2" borderId="56" xfId="0" applyFont="1" applyFill="1" applyBorder="1" applyAlignment="1">
      <alignment horizontal="left" vertical="center" indent="1"/>
    </xf>
    <xf numFmtId="0" fontId="33" fillId="2" borderId="3" xfId="0" applyFont="1" applyFill="1" applyBorder="1" applyAlignment="1">
      <alignment horizontal="left" vertical="center" indent="1"/>
    </xf>
    <xf numFmtId="0" fontId="33" fillId="2" borderId="57" xfId="0" applyFont="1" applyFill="1" applyBorder="1" applyAlignment="1">
      <alignment horizontal="left" vertical="center" indent="1"/>
    </xf>
    <xf numFmtId="0" fontId="15" fillId="2" borderId="58" xfId="0" applyFont="1" applyFill="1" applyBorder="1" applyAlignment="1">
      <alignment horizontal="left" vertical="center" indent="1"/>
    </xf>
    <xf numFmtId="0" fontId="15" fillId="2" borderId="17" xfId="0" applyFont="1" applyFill="1" applyBorder="1" applyAlignment="1">
      <alignment horizontal="left" vertical="center" indent="1"/>
    </xf>
    <xf numFmtId="0" fontId="15" fillId="2" borderId="56" xfId="0" applyFont="1" applyFill="1" applyBorder="1" applyAlignment="1">
      <alignment horizontal="left" vertical="center" indent="1"/>
    </xf>
    <xf numFmtId="0" fontId="15" fillId="2" borderId="3" xfId="0" applyFont="1" applyFill="1" applyBorder="1" applyAlignment="1">
      <alignment horizontal="left" vertical="center" indent="1"/>
    </xf>
    <xf numFmtId="0" fontId="21" fillId="3" borderId="61" xfId="0" applyFont="1" applyFill="1" applyBorder="1" applyAlignment="1">
      <alignment horizontal="left" vertical="center" indent="1"/>
    </xf>
    <xf numFmtId="0" fontId="21" fillId="3" borderId="22" xfId="0" applyFont="1" applyFill="1" applyBorder="1" applyAlignment="1">
      <alignment horizontal="left" vertical="center" indent="1"/>
    </xf>
    <xf numFmtId="0" fontId="21" fillId="3" borderId="62" xfId="0" applyFont="1" applyFill="1" applyBorder="1" applyAlignment="1">
      <alignment horizontal="left" vertical="center" indent="1"/>
    </xf>
    <xf numFmtId="0" fontId="15" fillId="2" borderId="5" xfId="0" applyFont="1" applyFill="1" applyBorder="1" applyAlignment="1">
      <alignment horizontal="center" vertical="center"/>
    </xf>
    <xf numFmtId="0" fontId="15" fillId="2" borderId="17" xfId="0" applyFont="1" applyFill="1" applyBorder="1" applyAlignment="1">
      <alignment horizontal="left" indent="1"/>
    </xf>
    <xf numFmtId="0" fontId="15" fillId="2" borderId="59" xfId="0" applyFont="1" applyFill="1" applyBorder="1" applyAlignment="1">
      <alignment horizontal="left" indent="1"/>
    </xf>
    <xf numFmtId="0" fontId="34" fillId="2" borderId="4" xfId="0" applyFont="1" applyFill="1" applyBorder="1" applyAlignment="1">
      <alignment horizontal="left" vertical="top" indent="1"/>
    </xf>
    <xf numFmtId="0" fontId="34" fillId="2" borderId="7" xfId="0" applyFont="1" applyFill="1" applyBorder="1" applyAlignment="1">
      <alignment horizontal="left" vertical="top" indent="1"/>
    </xf>
    <xf numFmtId="0" fontId="34" fillId="2" borderId="60" xfId="0" applyFont="1" applyFill="1" applyBorder="1" applyAlignment="1">
      <alignment horizontal="left" vertical="top" indent="1"/>
    </xf>
    <xf numFmtId="0" fontId="3" fillId="4" borderId="0" xfId="0" applyFont="1" applyFill="1" applyAlignment="1">
      <alignment horizontal="center"/>
    </xf>
    <xf numFmtId="0" fontId="21" fillId="4" borderId="0" xfId="0" applyFont="1" applyFill="1" applyAlignment="1">
      <alignment horizontal="left" vertical="center" indent="1"/>
    </xf>
    <xf numFmtId="0" fontId="21" fillId="4" borderId="0" xfId="0" applyFont="1" applyFill="1" applyAlignment="1">
      <alignment horizontal="center" vertical="center"/>
    </xf>
    <xf numFmtId="0" fontId="8" fillId="4" borderId="0" xfId="0" quotePrefix="1" applyFont="1" applyFill="1" applyAlignment="1">
      <alignment horizontal="left" vertical="center" wrapText="1" indent="1"/>
    </xf>
    <xf numFmtId="0" fontId="18" fillId="4" borderId="0" xfId="0" applyFont="1" applyFill="1" applyAlignment="1">
      <alignment horizontal="center" vertical="center" wrapText="1"/>
    </xf>
    <xf numFmtId="0" fontId="84" fillId="0" borderId="0" xfId="0" applyFont="1" applyAlignment="1">
      <alignment horizontal="left" vertical="center" wrapText="1"/>
    </xf>
    <xf numFmtId="0" fontId="8" fillId="4" borderId="15"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56"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4" borderId="57" xfId="0" applyFont="1" applyFill="1" applyBorder="1" applyAlignment="1">
      <alignment horizontal="left" vertical="center" wrapText="1" indent="1"/>
    </xf>
    <xf numFmtId="0" fontId="35" fillId="4" borderId="0" xfId="0" applyFont="1" applyFill="1" applyAlignment="1">
      <alignment horizontal="left" vertical="center" wrapText="1" indent="1"/>
    </xf>
    <xf numFmtId="0" fontId="33" fillId="4" borderId="0" xfId="0" applyFont="1" applyFill="1" applyAlignment="1">
      <alignment horizontal="left" vertical="center" indent="1"/>
    </xf>
    <xf numFmtId="0" fontId="15" fillId="4" borderId="0" xfId="0" applyFont="1" applyFill="1" applyAlignment="1">
      <alignment horizontal="left" vertical="center" indent="1"/>
    </xf>
    <xf numFmtId="0" fontId="13" fillId="4" borderId="14" xfId="0" applyFont="1" applyFill="1" applyBorder="1" applyAlignment="1">
      <alignment horizontal="left" vertical="center" wrapText="1"/>
    </xf>
    <xf numFmtId="0" fontId="13" fillId="4" borderId="0" xfId="0" applyFont="1" applyFill="1" applyAlignment="1">
      <alignment horizontal="left" vertical="center" wrapText="1"/>
    </xf>
    <xf numFmtId="0" fontId="33" fillId="2" borderId="0" xfId="0" applyFont="1" applyFill="1" applyAlignment="1">
      <alignment horizontal="left" vertical="center"/>
    </xf>
    <xf numFmtId="0" fontId="33" fillId="2" borderId="8" xfId="0" applyFont="1" applyFill="1" applyBorder="1" applyAlignment="1">
      <alignment horizontal="left" vertical="center"/>
    </xf>
    <xf numFmtId="0" fontId="8" fillId="5" borderId="0" xfId="0" applyFont="1" applyFill="1" applyAlignment="1">
      <alignment horizontal="left" vertical="center" wrapText="1"/>
    </xf>
    <xf numFmtId="0" fontId="8" fillId="5" borderId="8" xfId="0" applyFont="1" applyFill="1" applyBorder="1" applyAlignment="1">
      <alignment horizontal="left" vertical="center" wrapText="1"/>
    </xf>
    <xf numFmtId="0" fontId="75" fillId="4" borderId="34" xfId="0" applyFont="1" applyFill="1" applyBorder="1" applyAlignment="1">
      <alignment horizontal="left" vertical="center" wrapText="1" indent="1"/>
    </xf>
    <xf numFmtId="0" fontId="75" fillId="4" borderId="35" xfId="0" applyFont="1" applyFill="1" applyBorder="1" applyAlignment="1">
      <alignment horizontal="left" vertical="center" wrapText="1" indent="1"/>
    </xf>
    <xf numFmtId="0" fontId="75" fillId="4" borderId="37" xfId="0" applyFont="1" applyFill="1" applyBorder="1" applyAlignment="1">
      <alignment horizontal="left" vertical="center" wrapText="1" indent="1"/>
    </xf>
    <xf numFmtId="0" fontId="53" fillId="5" borderId="0" xfId="0" applyFont="1" applyFill="1" applyAlignment="1">
      <alignment horizontal="center" vertical="center"/>
    </xf>
    <xf numFmtId="0" fontId="33" fillId="3" borderId="0" xfId="0" applyFont="1" applyFill="1" applyAlignment="1">
      <alignment horizontal="left" vertical="center" indent="2"/>
    </xf>
    <xf numFmtId="0" fontId="33" fillId="3" borderId="8" xfId="0" applyFont="1" applyFill="1" applyBorder="1" applyAlignment="1">
      <alignment horizontal="left" vertical="center" indent="2"/>
    </xf>
    <xf numFmtId="0" fontId="84" fillId="0" borderId="14" xfId="0" applyFont="1" applyBorder="1" applyAlignment="1">
      <alignment vertical="center" wrapText="1"/>
    </xf>
    <xf numFmtId="0" fontId="4" fillId="0" borderId="14" xfId="0" applyFont="1" applyBorder="1" applyAlignment="1">
      <alignment vertical="center" wrapText="1"/>
    </xf>
    <xf numFmtId="0" fontId="4" fillId="0" borderId="0" xfId="0" applyFont="1" applyAlignment="1">
      <alignment vertical="center" wrapText="1"/>
    </xf>
    <xf numFmtId="0" fontId="6" fillId="3" borderId="0" xfId="0" applyFont="1" applyFill="1" applyAlignment="1">
      <alignment horizontal="left" vertical="center" wrapText="1"/>
    </xf>
    <xf numFmtId="0" fontId="40" fillId="4" borderId="0" xfId="0" applyFont="1" applyFill="1" applyAlignment="1">
      <alignment horizontal="left" vertical="center" wrapText="1"/>
    </xf>
  </cellXfs>
  <cellStyles count="2">
    <cellStyle name="Procent" xfId="1" builtinId="5"/>
    <cellStyle name="Standaard" xfId="0" builtinId="0"/>
  </cellStyles>
  <dxfs count="89">
    <dxf>
      <font>
        <strike val="0"/>
      </font>
      <fill>
        <patternFill>
          <bgColor theme="0"/>
        </patternFill>
      </fill>
    </dxf>
    <dxf>
      <font>
        <color theme="1"/>
      </font>
      <fill>
        <patternFill>
          <bgColor theme="0"/>
        </patternFill>
      </fill>
    </dxf>
    <dxf>
      <font>
        <strike val="0"/>
      </font>
      <fill>
        <patternFill>
          <bgColor rgb="FFFFF9EB"/>
        </patternFill>
      </fill>
    </dxf>
    <dxf>
      <font>
        <color theme="1"/>
      </font>
      <fill>
        <patternFill>
          <bgColor theme="0"/>
        </patternFill>
      </fill>
    </dxf>
    <dxf>
      <font>
        <strike val="0"/>
      </font>
      <fill>
        <patternFill>
          <bgColor theme="0"/>
        </patternFill>
      </fill>
    </dxf>
    <dxf>
      <font>
        <color theme="1"/>
      </font>
      <fill>
        <patternFill>
          <bgColor theme="0"/>
        </patternFill>
      </fill>
    </dxf>
    <dxf>
      <font>
        <strike val="0"/>
      </font>
      <fill>
        <patternFill>
          <bgColor rgb="FFFFF9EB"/>
        </patternFill>
      </fill>
    </dxf>
    <dxf>
      <font>
        <strike val="0"/>
      </font>
      <fill>
        <patternFill>
          <bgColor rgb="FFFFF9EB"/>
        </patternFill>
      </fill>
    </dxf>
    <dxf>
      <font>
        <color theme="1"/>
      </font>
      <fill>
        <patternFill>
          <bgColor theme="0"/>
        </patternFill>
      </fill>
    </dxf>
    <dxf>
      <font>
        <color theme="1"/>
      </font>
      <fill>
        <patternFill>
          <bgColor theme="0"/>
        </patternFill>
      </fill>
    </dxf>
    <dxf>
      <font>
        <strike val="0"/>
      </font>
      <fill>
        <patternFill>
          <bgColor rgb="FFFFF9EB"/>
        </patternFill>
      </fill>
    </dxf>
    <dxf>
      <font>
        <strike val="0"/>
      </font>
      <fill>
        <patternFill>
          <bgColor theme="0"/>
        </patternFill>
      </fill>
    </dxf>
    <dxf>
      <font>
        <color theme="1"/>
      </font>
      <fill>
        <patternFill>
          <bgColor theme="0"/>
        </patternFill>
      </fill>
    </dxf>
    <dxf>
      <font>
        <color theme="1"/>
      </font>
      <fill>
        <patternFill>
          <bgColor theme="0"/>
        </patternFill>
      </fill>
    </dxf>
    <dxf>
      <font>
        <strike val="0"/>
      </font>
      <fill>
        <patternFill>
          <bgColor rgb="FFFFF9EB"/>
        </patternFill>
      </fill>
    </dxf>
    <dxf>
      <font>
        <strike val="0"/>
      </font>
      <fill>
        <patternFill>
          <bgColor rgb="FFFFF9EB"/>
        </patternFill>
      </fill>
    </dxf>
    <dxf>
      <font>
        <color theme="1"/>
      </font>
      <fill>
        <patternFill>
          <bgColor theme="0"/>
        </patternFill>
      </fill>
    </dxf>
    <dxf>
      <font>
        <strike val="0"/>
      </font>
      <fill>
        <patternFill>
          <bgColor rgb="FFFFF9EB"/>
        </patternFill>
      </fill>
    </dxf>
    <dxf>
      <font>
        <color theme="1"/>
      </font>
      <fill>
        <patternFill>
          <bgColor theme="0"/>
        </patternFill>
      </fill>
    </dxf>
    <dxf>
      <font>
        <strike val="0"/>
      </font>
      <fill>
        <patternFill patternType="solid">
          <bgColor rgb="FFFFF9EB"/>
        </patternFill>
      </fill>
    </dxf>
    <dxf>
      <font>
        <color theme="1"/>
      </font>
      <fill>
        <patternFill>
          <bgColor theme="0"/>
        </patternFill>
      </fill>
    </dxf>
    <dxf>
      <font>
        <strike val="0"/>
      </font>
      <fill>
        <patternFill>
          <bgColor theme="0"/>
        </patternFill>
      </fill>
    </dxf>
    <dxf>
      <font>
        <color theme="1"/>
      </font>
      <fill>
        <patternFill>
          <bgColor theme="0"/>
        </patternFill>
      </fill>
    </dxf>
    <dxf>
      <font>
        <strike val="0"/>
      </font>
      <fill>
        <patternFill>
          <bgColor theme="0"/>
        </patternFill>
      </fill>
    </dxf>
    <dxf>
      <font>
        <color theme="1"/>
      </font>
      <fill>
        <patternFill>
          <bgColor theme="0"/>
        </patternFill>
      </fill>
    </dxf>
    <dxf>
      <font>
        <color theme="1"/>
      </font>
      <fill>
        <patternFill>
          <bgColor theme="0"/>
        </patternFill>
      </fill>
    </dxf>
    <dxf>
      <font>
        <strike val="0"/>
      </font>
      <fill>
        <patternFill>
          <bgColor rgb="FFFFF9EB"/>
        </patternFill>
      </fill>
    </dxf>
    <dxf>
      <font>
        <strike val="0"/>
      </font>
      <fill>
        <patternFill>
          <bgColor rgb="FFFFF9EB"/>
        </patternFill>
      </fill>
    </dxf>
    <dxf>
      <font>
        <color theme="1"/>
      </font>
      <fill>
        <patternFill>
          <bgColor theme="0"/>
        </patternFill>
      </fill>
    </dxf>
    <dxf>
      <font>
        <strike val="0"/>
      </font>
      <fill>
        <patternFill>
          <bgColor rgb="FFFFF9EB"/>
        </patternFill>
      </fill>
    </dxf>
    <dxf>
      <font>
        <color theme="1"/>
      </font>
      <fill>
        <patternFill>
          <bgColor theme="0"/>
        </patternFill>
      </fill>
    </dxf>
    <dxf>
      <font>
        <strike val="0"/>
      </font>
      <fill>
        <patternFill>
          <bgColor rgb="FFFFF9EB"/>
        </patternFill>
      </fill>
    </dxf>
    <dxf>
      <font>
        <color theme="1"/>
      </font>
      <fill>
        <patternFill>
          <bgColor theme="0"/>
        </patternFill>
      </fill>
    </dxf>
    <dxf>
      <font>
        <strike val="0"/>
      </font>
      <fill>
        <patternFill>
          <bgColor rgb="FFFFF9EB"/>
        </patternFill>
      </fill>
    </dxf>
    <dxf>
      <font>
        <color theme="1"/>
      </font>
      <fill>
        <patternFill>
          <bgColor theme="0"/>
        </patternFill>
      </fill>
    </dxf>
    <dxf>
      <font>
        <color theme="1"/>
      </font>
      <fill>
        <patternFill>
          <bgColor theme="0"/>
        </patternFill>
      </fill>
    </dxf>
    <dxf>
      <font>
        <strike val="0"/>
      </font>
      <fill>
        <patternFill>
          <bgColor rgb="FFFFF9EB"/>
        </patternFill>
      </fill>
    </dxf>
    <dxf>
      <font>
        <strike val="0"/>
      </font>
      <fill>
        <patternFill>
          <bgColor theme="0"/>
        </patternFill>
      </fill>
    </dxf>
    <dxf>
      <font>
        <color theme="0"/>
      </font>
    </dxf>
    <dxf>
      <font>
        <strike val="0"/>
      </font>
      <fill>
        <patternFill>
          <bgColor theme="7"/>
        </patternFill>
      </fill>
    </dxf>
    <dxf>
      <font>
        <strike val="0"/>
      </font>
      <fill>
        <patternFill>
          <bgColor theme="0"/>
        </patternFill>
      </fill>
    </dxf>
    <dxf>
      <font>
        <strike val="0"/>
      </font>
      <fill>
        <patternFill>
          <bgColor theme="0"/>
        </patternFill>
      </fill>
    </dxf>
    <dxf>
      <font>
        <color theme="1"/>
      </font>
      <fill>
        <patternFill>
          <bgColor rgb="FFFFC000"/>
        </patternFill>
      </fill>
    </dxf>
    <dxf>
      <font>
        <color theme="1"/>
      </font>
      <fill>
        <patternFill>
          <bgColor rgb="FFFF0000"/>
        </patternFill>
      </fill>
    </dxf>
    <dxf>
      <font>
        <strike val="0"/>
      </font>
      <fill>
        <patternFill>
          <bgColor theme="7"/>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color theme="1"/>
      </font>
      <fill>
        <patternFill>
          <bgColor rgb="FFFF0000"/>
        </patternFill>
      </fill>
    </dxf>
    <dxf>
      <font>
        <color theme="1"/>
      </font>
      <fill>
        <patternFill>
          <bgColor rgb="FFFFC00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7"/>
        </patternFill>
      </fill>
    </dxf>
    <dxf>
      <font>
        <strike val="0"/>
      </font>
      <fill>
        <patternFill>
          <bgColor theme="0"/>
        </patternFill>
      </fill>
    </dxf>
    <dxf>
      <font>
        <strike val="0"/>
      </font>
      <fill>
        <patternFill>
          <bgColor theme="7"/>
        </patternFill>
      </fill>
    </dxf>
    <dxf>
      <font>
        <strike val="0"/>
      </font>
      <fill>
        <patternFill>
          <bgColor theme="0"/>
        </patternFill>
      </fill>
    </dxf>
    <dxf>
      <font>
        <color theme="1"/>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color theme="1"/>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7"/>
        </patternFill>
      </fill>
    </dxf>
    <dxf>
      <font>
        <strike val="0"/>
      </font>
      <fill>
        <patternFill>
          <bgColor theme="7"/>
        </patternFill>
      </fill>
    </dxf>
    <dxf>
      <font>
        <strike val="0"/>
      </font>
      <fill>
        <patternFill>
          <bgColor theme="7"/>
        </patternFill>
      </fill>
    </dxf>
    <dxf>
      <font>
        <strike val="0"/>
      </font>
      <fill>
        <patternFill>
          <bgColor theme="7"/>
        </patternFill>
      </fill>
    </dxf>
    <dxf>
      <font>
        <strike val="0"/>
      </font>
      <fill>
        <patternFill>
          <bgColor theme="0"/>
        </patternFill>
      </fill>
    </dxf>
    <dxf>
      <font>
        <strike val="0"/>
      </font>
      <fill>
        <patternFill>
          <bgColor theme="0"/>
        </patternFill>
      </fill>
    </dxf>
    <dxf>
      <font>
        <strike val="0"/>
      </font>
      <fill>
        <patternFill>
          <bgColor theme="0"/>
        </patternFill>
      </fill>
    </dxf>
    <dxf>
      <font>
        <color theme="1"/>
      </font>
      <fill>
        <patternFill>
          <bgColor theme="0"/>
        </patternFill>
      </fill>
    </dxf>
    <dxf>
      <font>
        <strike val="0"/>
      </font>
      <fill>
        <patternFill>
          <bgColor theme="0"/>
        </patternFill>
      </fill>
    </dxf>
    <dxf>
      <font>
        <strike val="0"/>
      </font>
      <fill>
        <patternFill>
          <bgColor theme="0"/>
        </patternFill>
      </fill>
    </dxf>
    <dxf>
      <font>
        <color theme="1"/>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s>
  <tableStyles count="0" defaultTableStyle="TableStyleMedium2" defaultPivotStyle="PivotStyleLight16"/>
  <colors>
    <mruColors>
      <color rgb="FFFFF9EB"/>
      <color rgb="FFF59C05"/>
      <color rgb="FFD92B85"/>
      <color rgb="FF4089CA"/>
      <color rgb="FF1D6B34"/>
      <color rgb="FF7D2E8A"/>
      <color rgb="FFC0C0C0"/>
      <color rgb="FFEDBF07"/>
      <color rgb="FFFFD700"/>
      <color rgb="FF6F4F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000">
                <a:solidFill>
                  <a:schemeClr val="tx1"/>
                </a:solidFill>
              </a:rPr>
              <a:t>Verblijfsplaasten</a:t>
            </a:r>
            <a:endParaRPr lang="nl-NL" sz="1050">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3"/>
          <c:order val="1"/>
          <c:tx>
            <c:strRef>
              <c:f>Projectoverzicht!$A$182</c:f>
              <c:strCache>
                <c:ptCount val="1"/>
                <c:pt idx="0">
                  <c:v>Gehaalded Score</c:v>
                </c:pt>
              </c:strCache>
            </c:strRef>
          </c:tx>
          <c:spPr>
            <a:solidFill>
              <a:srgbClr val="7D2E8A">
                <a:alpha val="80000"/>
              </a:srgbClr>
            </a:solidFill>
            <a:ln w="25400">
              <a:noFill/>
            </a:ln>
            <a:effectLst/>
          </c:spP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(Projectoverzicht!$B$182,Projectoverzicht!$C$182:$D$182)</c15:sqref>
                  </c15:fullRef>
                </c:ext>
              </c:extLst>
              <c:f>Projectoverzicht!$C$182:$D$182</c:f>
              <c:numCache>
                <c:formatCode>0</c:formatCode>
                <c:ptCount val="2"/>
                <c:pt idx="0">
                  <c:v>0</c:v>
                </c:pt>
                <c:pt idx="1" formatCode="General">
                  <c:v>0</c:v>
                </c:pt>
              </c:numCache>
            </c:numRef>
          </c:val>
          <c:extLst>
            <c:ext xmlns:c16="http://schemas.microsoft.com/office/drawing/2014/chart" uri="{C3380CC4-5D6E-409C-BE32-E72D297353CC}">
              <c16:uniqueId val="{00000000-25B6-44B2-8AD8-A59B47E4173F}"/>
            </c:ext>
          </c:extLst>
        </c:ser>
        <c:dLbls>
          <c:showLegendKey val="0"/>
          <c:showVal val="0"/>
          <c:showCatName val="0"/>
          <c:showSerName val="0"/>
          <c:showPercent val="0"/>
          <c:showBubbleSize val="0"/>
        </c:dLbls>
        <c:axId val="791827999"/>
        <c:axId val="791830879"/>
      </c:areaChart>
      <c:lineChart>
        <c:grouping val="standard"/>
        <c:varyColors val="0"/>
        <c:ser>
          <c:idx val="2"/>
          <c:order val="0"/>
          <c:tx>
            <c:strRef>
              <c:f>Projectoverzicht!$A$181</c:f>
              <c:strCache>
                <c:ptCount val="1"/>
                <c:pt idx="0">
                  <c:v>Doel </c:v>
                </c:pt>
              </c:strCache>
            </c:strRef>
          </c:tx>
          <c:spPr>
            <a:ln w="28575" cap="rnd">
              <a:solidFill>
                <a:schemeClr val="accent2"/>
              </a:solidFill>
              <a:round/>
            </a:ln>
            <a:effectLst/>
          </c:spPr>
          <c:marker>
            <c:symbol val="none"/>
          </c:marke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(Projectoverzicht!$B$181,Projectoverzicht!$C$181:$D$181)</c15:sqref>
                  </c15:fullRef>
                </c:ext>
              </c:extLst>
              <c:f>Projectoverzicht!$C$181:$D$181</c:f>
              <c:numCache>
                <c:formatCode>0</c:formatCode>
                <c:ptCount val="2"/>
                <c:pt idx="0">
                  <c:v>0</c:v>
                </c:pt>
                <c:pt idx="1">
                  <c:v>0</c:v>
                </c:pt>
              </c:numCache>
            </c:numRef>
          </c:val>
          <c:smooth val="0"/>
          <c:extLst>
            <c:ext xmlns:c16="http://schemas.microsoft.com/office/drawing/2014/chart" uri="{C3380CC4-5D6E-409C-BE32-E72D297353CC}">
              <c16:uniqueId val="{00000001-25B6-44B2-8AD8-A59B47E4173F}"/>
            </c:ext>
          </c:extLst>
        </c:ser>
        <c:dLbls>
          <c:showLegendKey val="0"/>
          <c:showVal val="0"/>
          <c:showCatName val="0"/>
          <c:showSerName val="0"/>
          <c:showPercent val="0"/>
          <c:showBubbleSize val="0"/>
        </c:dLbls>
        <c:marker val="1"/>
        <c:smooth val="0"/>
        <c:axId val="288660095"/>
        <c:axId val="288668735"/>
      </c:lineChart>
      <c:catAx>
        <c:axId val="288660095"/>
        <c:scaling>
          <c:orientation val="minMax"/>
        </c:scaling>
        <c:delete val="1"/>
        <c:axPos val="b"/>
        <c:numFmt formatCode="0" sourceLinked="1"/>
        <c:majorTickMark val="none"/>
        <c:minorTickMark val="none"/>
        <c:tickLblPos val="nextTo"/>
        <c:crossAx val="288668735"/>
        <c:crosses val="autoZero"/>
        <c:auto val="1"/>
        <c:lblAlgn val="ctr"/>
        <c:lblOffset val="100"/>
        <c:noMultiLvlLbl val="0"/>
      </c:catAx>
      <c:valAx>
        <c:axId val="28866873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8660095"/>
        <c:crosses val="autoZero"/>
        <c:crossBetween val="between"/>
      </c:valAx>
      <c:valAx>
        <c:axId val="791830879"/>
        <c:scaling>
          <c:orientation val="minMax"/>
        </c:scaling>
        <c:delete val="1"/>
        <c:axPos val="r"/>
        <c:numFmt formatCode="General" sourceLinked="1"/>
        <c:majorTickMark val="out"/>
        <c:minorTickMark val="none"/>
        <c:tickLblPos val="nextTo"/>
        <c:crossAx val="791827999"/>
        <c:crosses val="max"/>
        <c:crossBetween val="between"/>
      </c:valAx>
      <c:catAx>
        <c:axId val="791827999"/>
        <c:scaling>
          <c:orientation val="minMax"/>
        </c:scaling>
        <c:delete val="1"/>
        <c:axPos val="b"/>
        <c:numFmt formatCode="0" sourceLinked="1"/>
        <c:majorTickMark val="out"/>
        <c:minorTickMark val="none"/>
        <c:tickLblPos val="nextTo"/>
        <c:crossAx val="791830879"/>
        <c:crosses val="autoZero"/>
        <c:auto val="1"/>
        <c:lblAlgn val="ctr"/>
        <c:lblOffset val="100"/>
        <c:noMultiLvlLbl val="0"/>
      </c:cat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nl-NL" sz="1000">
                <a:solidFill>
                  <a:schemeClr val="tx1"/>
                </a:solidFill>
              </a:rPr>
              <a:t>Natuurinclusiviteit</a:t>
            </a:r>
          </a:p>
        </c:rich>
      </c:tx>
      <c:layout>
        <c:manualLayout>
          <c:xMode val="edge"/>
          <c:yMode val="edge"/>
          <c:x val="8.8888888888888892E-2"/>
          <c:y val="4.90218583582558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nl-NL"/>
        </a:p>
      </c:txPr>
    </c:title>
    <c:autoTitleDeleted val="0"/>
    <c:plotArea>
      <c:layout/>
      <c:areaChart>
        <c:grouping val="stacked"/>
        <c:varyColors val="0"/>
        <c:ser>
          <c:idx val="3"/>
          <c:order val="1"/>
          <c:tx>
            <c:strRef>
              <c:f>Projectoverzicht!$A$182</c:f>
              <c:strCache>
                <c:ptCount val="1"/>
                <c:pt idx="0">
                  <c:v>Gehaalded Score</c:v>
                </c:pt>
              </c:strCache>
            </c:strRef>
          </c:tx>
          <c:spPr>
            <a:solidFill>
              <a:srgbClr val="1D6B34">
                <a:alpha val="80000"/>
              </a:srgbClr>
            </a:solidFill>
            <a:ln w="25400">
              <a:noFill/>
            </a:ln>
            <a:effectLst/>
          </c:spP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(Projectoverzicht!$B$182,Projectoverzicht!$E$182:$F$182)</c15:sqref>
                  </c15:fullRef>
                </c:ext>
              </c:extLst>
              <c:f>Projectoverzicht!$E$182:$F$182</c:f>
              <c:numCache>
                <c:formatCode>0</c:formatCode>
                <c:ptCount val="2"/>
                <c:pt idx="0">
                  <c:v>0</c:v>
                </c:pt>
                <c:pt idx="1" formatCode="General">
                  <c:v>0</c:v>
                </c:pt>
              </c:numCache>
            </c:numRef>
          </c:val>
          <c:extLst>
            <c:ext xmlns:c16="http://schemas.microsoft.com/office/drawing/2014/chart" uri="{C3380CC4-5D6E-409C-BE32-E72D297353CC}">
              <c16:uniqueId val="{00000000-DC37-4FA6-8E44-444C7375F722}"/>
            </c:ext>
          </c:extLst>
        </c:ser>
        <c:dLbls>
          <c:showLegendKey val="0"/>
          <c:showVal val="0"/>
          <c:showCatName val="0"/>
          <c:showSerName val="0"/>
          <c:showPercent val="0"/>
          <c:showBubbleSize val="0"/>
        </c:dLbls>
        <c:axId val="791827999"/>
        <c:axId val="791830879"/>
      </c:areaChart>
      <c:lineChart>
        <c:grouping val="standard"/>
        <c:varyColors val="0"/>
        <c:ser>
          <c:idx val="2"/>
          <c:order val="0"/>
          <c:tx>
            <c:strRef>
              <c:f>Projectoverzicht!$A$181</c:f>
              <c:strCache>
                <c:ptCount val="1"/>
                <c:pt idx="0">
                  <c:v>Doel </c:v>
                </c:pt>
              </c:strCache>
            </c:strRef>
          </c:tx>
          <c:spPr>
            <a:ln w="28575" cap="rnd">
              <a:solidFill>
                <a:schemeClr val="accent2"/>
              </a:solidFill>
              <a:round/>
            </a:ln>
            <a:effectLst/>
          </c:spPr>
          <c:marker>
            <c:symbol val="none"/>
          </c:marke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(Projectoverzicht!$B$181,Projectoverzicht!$E$181:$F$181)</c15:sqref>
                  </c15:fullRef>
                </c:ext>
              </c:extLst>
              <c:f>Projectoverzicht!$E$181:$F$181</c:f>
              <c:numCache>
                <c:formatCode>0</c:formatCode>
                <c:ptCount val="2"/>
                <c:pt idx="0">
                  <c:v>0</c:v>
                </c:pt>
                <c:pt idx="1" formatCode="General">
                  <c:v>0</c:v>
                </c:pt>
              </c:numCache>
            </c:numRef>
          </c:val>
          <c:smooth val="0"/>
          <c:extLst>
            <c:ext xmlns:c16="http://schemas.microsoft.com/office/drawing/2014/chart" uri="{C3380CC4-5D6E-409C-BE32-E72D297353CC}">
              <c16:uniqueId val="{00000001-DC37-4FA6-8E44-444C7375F722}"/>
            </c:ext>
          </c:extLst>
        </c:ser>
        <c:dLbls>
          <c:showLegendKey val="0"/>
          <c:showVal val="0"/>
          <c:showCatName val="0"/>
          <c:showSerName val="0"/>
          <c:showPercent val="0"/>
          <c:showBubbleSize val="0"/>
        </c:dLbls>
        <c:marker val="1"/>
        <c:smooth val="0"/>
        <c:axId val="288660095"/>
        <c:axId val="288668735"/>
      </c:lineChart>
      <c:catAx>
        <c:axId val="288660095"/>
        <c:scaling>
          <c:orientation val="minMax"/>
        </c:scaling>
        <c:delete val="1"/>
        <c:axPos val="b"/>
        <c:numFmt formatCode="0" sourceLinked="1"/>
        <c:majorTickMark val="none"/>
        <c:minorTickMark val="none"/>
        <c:tickLblPos val="nextTo"/>
        <c:crossAx val="288668735"/>
        <c:crosses val="autoZero"/>
        <c:auto val="1"/>
        <c:lblAlgn val="ctr"/>
        <c:lblOffset val="100"/>
        <c:noMultiLvlLbl val="0"/>
      </c:catAx>
      <c:valAx>
        <c:axId val="28866873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8660095"/>
        <c:crosses val="autoZero"/>
        <c:crossBetween val="between"/>
      </c:valAx>
      <c:valAx>
        <c:axId val="791830879"/>
        <c:scaling>
          <c:orientation val="minMax"/>
        </c:scaling>
        <c:delete val="1"/>
        <c:axPos val="r"/>
        <c:numFmt formatCode="General" sourceLinked="1"/>
        <c:majorTickMark val="out"/>
        <c:minorTickMark val="none"/>
        <c:tickLblPos val="nextTo"/>
        <c:crossAx val="791827999"/>
        <c:crosses val="max"/>
        <c:crossBetween val="between"/>
      </c:valAx>
      <c:catAx>
        <c:axId val="791827999"/>
        <c:scaling>
          <c:orientation val="minMax"/>
        </c:scaling>
        <c:delete val="1"/>
        <c:axPos val="b"/>
        <c:numFmt formatCode="0" sourceLinked="1"/>
        <c:majorTickMark val="out"/>
        <c:minorTickMark val="none"/>
        <c:tickLblPos val="nextTo"/>
        <c:crossAx val="791830879"/>
        <c:crosses val="autoZero"/>
        <c:auto val="1"/>
        <c:lblAlgn val="ctr"/>
        <c:lblOffset val="100"/>
        <c:noMultiLvlLbl val="0"/>
      </c:cat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nl-NL" sz="1000">
                <a:solidFill>
                  <a:schemeClr val="tx1"/>
                </a:solidFill>
              </a:rPr>
              <a:t>Wateroverlast</a:t>
            </a:r>
            <a:endParaRPr lang="nl-NL" sz="1050">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nl-NL"/>
        </a:p>
      </c:txPr>
    </c:title>
    <c:autoTitleDeleted val="0"/>
    <c:plotArea>
      <c:layout/>
      <c:areaChart>
        <c:grouping val="stacked"/>
        <c:varyColors val="0"/>
        <c:ser>
          <c:idx val="3"/>
          <c:order val="1"/>
          <c:tx>
            <c:strRef>
              <c:f>Projectoverzicht!$A$182</c:f>
              <c:strCache>
                <c:ptCount val="1"/>
                <c:pt idx="0">
                  <c:v>Gehaalded Score</c:v>
                </c:pt>
              </c:strCache>
            </c:strRef>
          </c:tx>
          <c:spPr>
            <a:solidFill>
              <a:srgbClr val="4089CA">
                <a:alpha val="80000"/>
              </a:srgbClr>
            </a:solidFill>
            <a:ln w="25400">
              <a:noFill/>
            </a:ln>
            <a:effectLst/>
          </c:spP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(Projectoverzicht!$B$182,Projectoverzicht!$G$182:$H$182)</c15:sqref>
                  </c15:fullRef>
                </c:ext>
              </c:extLst>
              <c:f>Projectoverzicht!$G$182:$H$182</c:f>
              <c:numCache>
                <c:formatCode>0</c:formatCode>
                <c:ptCount val="2"/>
                <c:pt idx="0">
                  <c:v>0</c:v>
                </c:pt>
                <c:pt idx="1" formatCode="General">
                  <c:v>0</c:v>
                </c:pt>
              </c:numCache>
            </c:numRef>
          </c:val>
          <c:extLst>
            <c:ext xmlns:c16="http://schemas.microsoft.com/office/drawing/2014/chart" uri="{C3380CC4-5D6E-409C-BE32-E72D297353CC}">
              <c16:uniqueId val="{00000000-483E-48AA-A8D9-133B69C39FE1}"/>
            </c:ext>
          </c:extLst>
        </c:ser>
        <c:dLbls>
          <c:showLegendKey val="0"/>
          <c:showVal val="0"/>
          <c:showCatName val="0"/>
          <c:showSerName val="0"/>
          <c:showPercent val="0"/>
          <c:showBubbleSize val="0"/>
        </c:dLbls>
        <c:axId val="791827999"/>
        <c:axId val="791830879"/>
      </c:areaChart>
      <c:lineChart>
        <c:grouping val="standard"/>
        <c:varyColors val="0"/>
        <c:ser>
          <c:idx val="2"/>
          <c:order val="0"/>
          <c:tx>
            <c:strRef>
              <c:f>Projectoverzicht!$A$181</c:f>
              <c:strCache>
                <c:ptCount val="1"/>
                <c:pt idx="0">
                  <c:v>Doel </c:v>
                </c:pt>
              </c:strCache>
            </c:strRef>
          </c:tx>
          <c:spPr>
            <a:ln w="28575" cap="rnd">
              <a:solidFill>
                <a:schemeClr val="accent2"/>
              </a:solidFill>
              <a:round/>
            </a:ln>
            <a:effectLst/>
          </c:spPr>
          <c:marker>
            <c:symbol val="none"/>
          </c:marke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(Projectoverzicht!$B$181,Projectoverzicht!$G$181:$H$181)</c15:sqref>
                  </c15:fullRef>
                </c:ext>
              </c:extLst>
              <c:f>Projectoverzicht!$G$181:$H$181</c:f>
              <c:numCache>
                <c:formatCode>General</c:formatCode>
                <c:ptCount val="2"/>
                <c:pt idx="0">
                  <c:v>0</c:v>
                </c:pt>
                <c:pt idx="1">
                  <c:v>0</c:v>
                </c:pt>
              </c:numCache>
            </c:numRef>
          </c:val>
          <c:smooth val="0"/>
          <c:extLst>
            <c:ext xmlns:c16="http://schemas.microsoft.com/office/drawing/2014/chart" uri="{C3380CC4-5D6E-409C-BE32-E72D297353CC}">
              <c16:uniqueId val="{00000001-483E-48AA-A8D9-133B69C39FE1}"/>
            </c:ext>
          </c:extLst>
        </c:ser>
        <c:dLbls>
          <c:showLegendKey val="0"/>
          <c:showVal val="0"/>
          <c:showCatName val="0"/>
          <c:showSerName val="0"/>
          <c:showPercent val="0"/>
          <c:showBubbleSize val="0"/>
        </c:dLbls>
        <c:marker val="1"/>
        <c:smooth val="0"/>
        <c:axId val="288660095"/>
        <c:axId val="288668735"/>
      </c:lineChart>
      <c:catAx>
        <c:axId val="288660095"/>
        <c:scaling>
          <c:orientation val="minMax"/>
        </c:scaling>
        <c:delete val="1"/>
        <c:axPos val="b"/>
        <c:numFmt formatCode="0" sourceLinked="1"/>
        <c:majorTickMark val="none"/>
        <c:minorTickMark val="none"/>
        <c:tickLblPos val="nextTo"/>
        <c:crossAx val="288668735"/>
        <c:crosses val="autoZero"/>
        <c:auto val="1"/>
        <c:lblAlgn val="ctr"/>
        <c:lblOffset val="100"/>
        <c:noMultiLvlLbl val="0"/>
      </c:catAx>
      <c:valAx>
        <c:axId val="28866873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8660095"/>
        <c:crosses val="autoZero"/>
        <c:crossBetween val="between"/>
      </c:valAx>
      <c:valAx>
        <c:axId val="791830879"/>
        <c:scaling>
          <c:orientation val="minMax"/>
        </c:scaling>
        <c:delete val="1"/>
        <c:axPos val="r"/>
        <c:numFmt formatCode="General" sourceLinked="1"/>
        <c:majorTickMark val="out"/>
        <c:minorTickMark val="none"/>
        <c:tickLblPos val="nextTo"/>
        <c:crossAx val="791827999"/>
        <c:crosses val="max"/>
        <c:crossBetween val="between"/>
      </c:valAx>
      <c:catAx>
        <c:axId val="791827999"/>
        <c:scaling>
          <c:orientation val="minMax"/>
        </c:scaling>
        <c:delete val="1"/>
        <c:axPos val="b"/>
        <c:numFmt formatCode="0" sourceLinked="1"/>
        <c:majorTickMark val="out"/>
        <c:minorTickMark val="none"/>
        <c:tickLblPos val="nextTo"/>
        <c:crossAx val="791830879"/>
        <c:crosses val="autoZero"/>
        <c:auto val="1"/>
        <c:lblAlgn val="ctr"/>
        <c:lblOffset val="100"/>
        <c:noMultiLvlLbl val="0"/>
      </c:cat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nl-NL" sz="1000">
                <a:solidFill>
                  <a:schemeClr val="tx1"/>
                </a:solidFill>
              </a:rPr>
              <a:t>Droogte</a:t>
            </a:r>
            <a:endParaRPr lang="nl-NL" sz="1050">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nl-NL"/>
        </a:p>
      </c:txPr>
    </c:title>
    <c:autoTitleDeleted val="0"/>
    <c:plotArea>
      <c:layout/>
      <c:areaChart>
        <c:grouping val="stacked"/>
        <c:varyColors val="0"/>
        <c:ser>
          <c:idx val="3"/>
          <c:order val="1"/>
          <c:tx>
            <c:strRef>
              <c:f>Projectoverzicht!$A$182</c:f>
              <c:strCache>
                <c:ptCount val="1"/>
                <c:pt idx="0">
                  <c:v>Gehaalded Score</c:v>
                </c:pt>
              </c:strCache>
            </c:strRef>
          </c:tx>
          <c:spPr>
            <a:solidFill>
              <a:srgbClr val="F59C05">
                <a:alpha val="80000"/>
              </a:srgbClr>
            </a:solidFill>
            <a:ln w="25400">
              <a:noFill/>
            </a:ln>
            <a:effectLst/>
          </c:spP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(Projectoverzicht!$B$182,Projectoverzicht!$I$182:$J$182)</c15:sqref>
                  </c15:fullRef>
                </c:ext>
              </c:extLst>
              <c:f>Projectoverzicht!$I$182:$J$182</c:f>
              <c:numCache>
                <c:formatCode>0</c:formatCode>
                <c:ptCount val="2"/>
                <c:pt idx="0">
                  <c:v>0</c:v>
                </c:pt>
                <c:pt idx="1" formatCode="General">
                  <c:v>0</c:v>
                </c:pt>
              </c:numCache>
            </c:numRef>
          </c:val>
          <c:extLst>
            <c:ext xmlns:c16="http://schemas.microsoft.com/office/drawing/2014/chart" uri="{C3380CC4-5D6E-409C-BE32-E72D297353CC}">
              <c16:uniqueId val="{00000000-4799-4330-93D5-104A6E0F4848}"/>
            </c:ext>
          </c:extLst>
        </c:ser>
        <c:dLbls>
          <c:showLegendKey val="0"/>
          <c:showVal val="0"/>
          <c:showCatName val="0"/>
          <c:showSerName val="0"/>
          <c:showPercent val="0"/>
          <c:showBubbleSize val="0"/>
        </c:dLbls>
        <c:axId val="791827999"/>
        <c:axId val="791830879"/>
      </c:areaChart>
      <c:lineChart>
        <c:grouping val="standard"/>
        <c:varyColors val="0"/>
        <c:ser>
          <c:idx val="2"/>
          <c:order val="0"/>
          <c:tx>
            <c:strRef>
              <c:f>Projectoverzicht!$A$181</c:f>
              <c:strCache>
                <c:ptCount val="1"/>
                <c:pt idx="0">
                  <c:v>Doel </c:v>
                </c:pt>
              </c:strCache>
            </c:strRef>
          </c:tx>
          <c:spPr>
            <a:ln w="28575" cap="rnd">
              <a:solidFill>
                <a:schemeClr val="accent2"/>
              </a:solidFill>
              <a:round/>
            </a:ln>
            <a:effectLst/>
          </c:spPr>
          <c:marker>
            <c:symbol val="none"/>
          </c:marke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(Projectoverzicht!$B$181,Projectoverzicht!$I$181:$J$181)</c15:sqref>
                  </c15:fullRef>
                </c:ext>
              </c:extLst>
              <c:f>Projectoverzicht!$I$181:$J$181</c:f>
              <c:numCache>
                <c:formatCode>0</c:formatCode>
                <c:ptCount val="2"/>
                <c:pt idx="0">
                  <c:v>0</c:v>
                </c:pt>
                <c:pt idx="1" formatCode="General">
                  <c:v>0</c:v>
                </c:pt>
              </c:numCache>
            </c:numRef>
          </c:val>
          <c:smooth val="0"/>
          <c:extLst>
            <c:ext xmlns:c16="http://schemas.microsoft.com/office/drawing/2014/chart" uri="{C3380CC4-5D6E-409C-BE32-E72D297353CC}">
              <c16:uniqueId val="{00000001-4799-4330-93D5-104A6E0F4848}"/>
            </c:ext>
          </c:extLst>
        </c:ser>
        <c:dLbls>
          <c:showLegendKey val="0"/>
          <c:showVal val="0"/>
          <c:showCatName val="0"/>
          <c:showSerName val="0"/>
          <c:showPercent val="0"/>
          <c:showBubbleSize val="0"/>
        </c:dLbls>
        <c:marker val="1"/>
        <c:smooth val="0"/>
        <c:axId val="288660095"/>
        <c:axId val="288668735"/>
      </c:lineChart>
      <c:catAx>
        <c:axId val="288660095"/>
        <c:scaling>
          <c:orientation val="minMax"/>
        </c:scaling>
        <c:delete val="1"/>
        <c:axPos val="b"/>
        <c:numFmt formatCode="0" sourceLinked="1"/>
        <c:majorTickMark val="none"/>
        <c:minorTickMark val="none"/>
        <c:tickLblPos val="nextTo"/>
        <c:crossAx val="288668735"/>
        <c:crosses val="autoZero"/>
        <c:auto val="1"/>
        <c:lblAlgn val="ctr"/>
        <c:lblOffset val="100"/>
        <c:noMultiLvlLbl val="0"/>
      </c:catAx>
      <c:valAx>
        <c:axId val="28866873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8660095"/>
        <c:crosses val="autoZero"/>
        <c:crossBetween val="between"/>
      </c:valAx>
      <c:valAx>
        <c:axId val="791830879"/>
        <c:scaling>
          <c:orientation val="minMax"/>
        </c:scaling>
        <c:delete val="1"/>
        <c:axPos val="r"/>
        <c:numFmt formatCode="General" sourceLinked="1"/>
        <c:majorTickMark val="out"/>
        <c:minorTickMark val="none"/>
        <c:tickLblPos val="nextTo"/>
        <c:crossAx val="791827999"/>
        <c:crosses val="max"/>
        <c:crossBetween val="between"/>
      </c:valAx>
      <c:catAx>
        <c:axId val="791827999"/>
        <c:scaling>
          <c:orientation val="minMax"/>
        </c:scaling>
        <c:delete val="1"/>
        <c:axPos val="b"/>
        <c:numFmt formatCode="0" sourceLinked="1"/>
        <c:majorTickMark val="out"/>
        <c:minorTickMark val="none"/>
        <c:tickLblPos val="nextTo"/>
        <c:crossAx val="791830879"/>
        <c:crosses val="autoZero"/>
        <c:auto val="1"/>
        <c:lblAlgn val="ctr"/>
        <c:lblOffset val="100"/>
        <c:noMultiLvlLbl val="0"/>
      </c:cat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nl-NL" sz="1000">
                <a:solidFill>
                  <a:schemeClr val="tx1"/>
                </a:solidFill>
              </a:rPr>
              <a:t>Hittestress</a:t>
            </a:r>
            <a:endParaRPr lang="nl-NL" sz="1050">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nl-NL"/>
        </a:p>
      </c:txPr>
    </c:title>
    <c:autoTitleDeleted val="0"/>
    <c:plotArea>
      <c:layout/>
      <c:areaChart>
        <c:grouping val="stacked"/>
        <c:varyColors val="0"/>
        <c:ser>
          <c:idx val="3"/>
          <c:order val="1"/>
          <c:tx>
            <c:strRef>
              <c:f>Projectoverzicht!$A$182</c:f>
              <c:strCache>
                <c:ptCount val="1"/>
                <c:pt idx="0">
                  <c:v>Gehaalded Score</c:v>
                </c:pt>
              </c:strCache>
            </c:strRef>
          </c:tx>
          <c:spPr>
            <a:solidFill>
              <a:srgbClr val="D92B85">
                <a:alpha val="80000"/>
              </a:srgbClr>
            </a:solidFill>
            <a:ln w="25400">
              <a:noFill/>
            </a:ln>
            <a:effectLst/>
          </c:spP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(Projectoverzicht!$B$182,Projectoverzicht!$K$182:$L$182)</c15:sqref>
                  </c15:fullRef>
                </c:ext>
              </c:extLst>
              <c:f>Projectoverzicht!$K$182:$L$182</c:f>
              <c:numCache>
                <c:formatCode>0</c:formatCode>
                <c:ptCount val="2"/>
                <c:pt idx="0">
                  <c:v>0</c:v>
                </c:pt>
                <c:pt idx="1" formatCode="General">
                  <c:v>0</c:v>
                </c:pt>
              </c:numCache>
            </c:numRef>
          </c:val>
          <c:extLst>
            <c:ext xmlns:c16="http://schemas.microsoft.com/office/drawing/2014/chart" uri="{C3380CC4-5D6E-409C-BE32-E72D297353CC}">
              <c16:uniqueId val="{00000000-4099-4421-B543-0DD4586C31D3}"/>
            </c:ext>
          </c:extLst>
        </c:ser>
        <c:dLbls>
          <c:showLegendKey val="0"/>
          <c:showVal val="0"/>
          <c:showCatName val="0"/>
          <c:showSerName val="0"/>
          <c:showPercent val="0"/>
          <c:showBubbleSize val="0"/>
        </c:dLbls>
        <c:axId val="791827999"/>
        <c:axId val="791830879"/>
      </c:areaChart>
      <c:lineChart>
        <c:grouping val="standard"/>
        <c:varyColors val="0"/>
        <c:ser>
          <c:idx val="2"/>
          <c:order val="0"/>
          <c:tx>
            <c:strRef>
              <c:f>Projectoverzicht!$A$181</c:f>
              <c:strCache>
                <c:ptCount val="1"/>
                <c:pt idx="0">
                  <c:v>Doel </c:v>
                </c:pt>
              </c:strCache>
            </c:strRef>
          </c:tx>
          <c:spPr>
            <a:ln w="28575" cap="rnd">
              <a:solidFill>
                <a:schemeClr val="accent2"/>
              </a:solidFill>
              <a:round/>
            </a:ln>
            <a:effectLst/>
          </c:spPr>
          <c:marker>
            <c:symbol val="none"/>
          </c:marker>
          <c:cat>
            <c:strLit>
              <c:ptCount val="2"/>
              <c:pt idx="0">
                <c:v>2</c:v>
              </c:pt>
              <c:pt idx="1">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(Projectoverzicht!$B$181,Projectoverzicht!$K$181:$L$181)</c15:sqref>
                  </c15:fullRef>
                </c:ext>
              </c:extLst>
              <c:f>Projectoverzicht!$K$181:$L$181</c:f>
              <c:numCache>
                <c:formatCode>0</c:formatCode>
                <c:ptCount val="2"/>
                <c:pt idx="0">
                  <c:v>0</c:v>
                </c:pt>
                <c:pt idx="1" formatCode="General">
                  <c:v>0</c:v>
                </c:pt>
              </c:numCache>
            </c:numRef>
          </c:val>
          <c:smooth val="0"/>
          <c:extLst>
            <c:ext xmlns:c16="http://schemas.microsoft.com/office/drawing/2014/chart" uri="{C3380CC4-5D6E-409C-BE32-E72D297353CC}">
              <c16:uniqueId val="{00000001-4099-4421-B543-0DD4586C31D3}"/>
            </c:ext>
          </c:extLst>
        </c:ser>
        <c:dLbls>
          <c:showLegendKey val="0"/>
          <c:showVal val="0"/>
          <c:showCatName val="0"/>
          <c:showSerName val="0"/>
          <c:showPercent val="0"/>
          <c:showBubbleSize val="0"/>
        </c:dLbls>
        <c:marker val="1"/>
        <c:smooth val="0"/>
        <c:axId val="288660095"/>
        <c:axId val="288668735"/>
      </c:lineChart>
      <c:catAx>
        <c:axId val="288660095"/>
        <c:scaling>
          <c:orientation val="minMax"/>
        </c:scaling>
        <c:delete val="1"/>
        <c:axPos val="b"/>
        <c:numFmt formatCode="0" sourceLinked="1"/>
        <c:majorTickMark val="none"/>
        <c:minorTickMark val="none"/>
        <c:tickLblPos val="nextTo"/>
        <c:crossAx val="288668735"/>
        <c:crosses val="autoZero"/>
        <c:auto val="1"/>
        <c:lblAlgn val="ctr"/>
        <c:lblOffset val="100"/>
        <c:noMultiLvlLbl val="0"/>
      </c:catAx>
      <c:valAx>
        <c:axId val="28866873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8660095"/>
        <c:crosses val="autoZero"/>
        <c:crossBetween val="between"/>
      </c:valAx>
      <c:valAx>
        <c:axId val="791830879"/>
        <c:scaling>
          <c:orientation val="minMax"/>
        </c:scaling>
        <c:delete val="1"/>
        <c:axPos val="r"/>
        <c:numFmt formatCode="General" sourceLinked="1"/>
        <c:majorTickMark val="out"/>
        <c:minorTickMark val="none"/>
        <c:tickLblPos val="nextTo"/>
        <c:crossAx val="791827999"/>
        <c:crosses val="max"/>
        <c:crossBetween val="between"/>
      </c:valAx>
      <c:catAx>
        <c:axId val="791827999"/>
        <c:scaling>
          <c:orientation val="minMax"/>
        </c:scaling>
        <c:delete val="1"/>
        <c:axPos val="b"/>
        <c:numFmt formatCode="0" sourceLinked="1"/>
        <c:majorTickMark val="out"/>
        <c:minorTickMark val="none"/>
        <c:tickLblPos val="nextTo"/>
        <c:crossAx val="791830879"/>
        <c:crosses val="autoZero"/>
        <c:auto val="1"/>
        <c:lblAlgn val="ctr"/>
        <c:lblOffset val="100"/>
        <c:noMultiLvlLbl val="0"/>
      </c:cat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5929312</xdr:colOff>
      <xdr:row>0</xdr:row>
      <xdr:rowOff>34636</xdr:rowOff>
    </xdr:from>
    <xdr:to>
      <xdr:col>1</xdr:col>
      <xdr:colOff>8800562</xdr:colOff>
      <xdr:row>3</xdr:row>
      <xdr:rowOff>287907</xdr:rowOff>
    </xdr:to>
    <xdr:pic>
      <xdr:nvPicPr>
        <xdr:cNvPr id="2" name="Afbeelding 1">
          <a:extLst>
            <a:ext uri="{FF2B5EF4-FFF2-40B4-BE49-F238E27FC236}">
              <a16:creationId xmlns:a16="http://schemas.microsoft.com/office/drawing/2014/main" id="{07AD0663-F6B0-1C4E-B447-67AE8FC94620}"/>
            </a:ext>
          </a:extLst>
        </xdr:cNvPr>
        <xdr:cNvPicPr>
          <a:picLocks noChangeAspect="1"/>
        </xdr:cNvPicPr>
      </xdr:nvPicPr>
      <xdr:blipFill>
        <a:blip xmlns:r="http://schemas.openxmlformats.org/officeDocument/2006/relationships" r:embed="rId1"/>
        <a:stretch>
          <a:fillRect/>
        </a:stretch>
      </xdr:blipFill>
      <xdr:spPr>
        <a:xfrm>
          <a:off x="6143625" y="34636"/>
          <a:ext cx="2871250" cy="892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99060</xdr:colOff>
      <xdr:row>0</xdr:row>
      <xdr:rowOff>15241</xdr:rowOff>
    </xdr:from>
    <xdr:to>
      <xdr:col>13</xdr:col>
      <xdr:colOff>309804</xdr:colOff>
      <xdr:row>3</xdr:row>
      <xdr:rowOff>131063</xdr:rowOff>
    </xdr:to>
    <xdr:pic>
      <xdr:nvPicPr>
        <xdr:cNvPr id="3" name="Afbeelding 2">
          <a:extLst>
            <a:ext uri="{FF2B5EF4-FFF2-40B4-BE49-F238E27FC236}">
              <a16:creationId xmlns:a16="http://schemas.microsoft.com/office/drawing/2014/main" id="{6CCCA19A-0D1E-4233-9A7A-26745267CEB4}"/>
            </a:ext>
          </a:extLst>
        </xdr:cNvPr>
        <xdr:cNvPicPr>
          <a:picLocks noChangeAspect="1"/>
        </xdr:cNvPicPr>
      </xdr:nvPicPr>
      <xdr:blipFill>
        <a:blip xmlns:r="http://schemas.openxmlformats.org/officeDocument/2006/relationships" r:embed="rId1"/>
        <a:stretch>
          <a:fillRect/>
        </a:stretch>
      </xdr:blipFill>
      <xdr:spPr>
        <a:xfrm>
          <a:off x="6347460" y="15241"/>
          <a:ext cx="2370062" cy="774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342900</xdr:colOff>
      <xdr:row>0</xdr:row>
      <xdr:rowOff>7620</xdr:rowOff>
    </xdr:from>
    <xdr:to>
      <xdr:col>10</xdr:col>
      <xdr:colOff>678421</xdr:colOff>
      <xdr:row>3</xdr:row>
      <xdr:rowOff>72293</xdr:rowOff>
    </xdr:to>
    <xdr:pic>
      <xdr:nvPicPr>
        <xdr:cNvPr id="3" name="Afbeelding 2">
          <a:extLst>
            <a:ext uri="{FF2B5EF4-FFF2-40B4-BE49-F238E27FC236}">
              <a16:creationId xmlns:a16="http://schemas.microsoft.com/office/drawing/2014/main" id="{89E96BCB-3814-444A-82EC-4857D69B610A}"/>
            </a:ext>
          </a:extLst>
        </xdr:cNvPr>
        <xdr:cNvPicPr>
          <a:picLocks noChangeAspect="1"/>
        </xdr:cNvPicPr>
      </xdr:nvPicPr>
      <xdr:blipFill>
        <a:blip xmlns:r="http://schemas.openxmlformats.org/officeDocument/2006/relationships" r:embed="rId1"/>
        <a:stretch>
          <a:fillRect/>
        </a:stretch>
      </xdr:blipFill>
      <xdr:spPr>
        <a:xfrm>
          <a:off x="8763000" y="7620"/>
          <a:ext cx="2225282" cy="7276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3415665</xdr:colOff>
      <xdr:row>0</xdr:row>
      <xdr:rowOff>0</xdr:rowOff>
    </xdr:from>
    <xdr:to>
      <xdr:col>15</xdr:col>
      <xdr:colOff>5625707</xdr:colOff>
      <xdr:row>3</xdr:row>
      <xdr:rowOff>57198</xdr:rowOff>
    </xdr:to>
    <xdr:pic>
      <xdr:nvPicPr>
        <xdr:cNvPr id="2" name="Afbeelding 1">
          <a:extLst>
            <a:ext uri="{FF2B5EF4-FFF2-40B4-BE49-F238E27FC236}">
              <a16:creationId xmlns:a16="http://schemas.microsoft.com/office/drawing/2014/main" id="{34AD2F81-F99E-415A-B1A3-87C9C8D548A4}"/>
            </a:ext>
          </a:extLst>
        </xdr:cNvPr>
        <xdr:cNvPicPr>
          <a:picLocks noChangeAspect="1"/>
        </xdr:cNvPicPr>
      </xdr:nvPicPr>
      <xdr:blipFill>
        <a:blip xmlns:r="http://schemas.openxmlformats.org/officeDocument/2006/relationships" r:embed="rId1"/>
        <a:stretch>
          <a:fillRect/>
        </a:stretch>
      </xdr:blipFill>
      <xdr:spPr>
        <a:xfrm>
          <a:off x="11045190" y="0"/>
          <a:ext cx="2210042" cy="704898"/>
        </a:xfrm>
        <a:prstGeom prst="rect">
          <a:avLst/>
        </a:prstGeom>
      </xdr:spPr>
    </xdr:pic>
    <xdr:clientData/>
  </xdr:twoCellAnchor>
  <xdr:twoCellAnchor>
    <xdr:from>
      <xdr:col>16</xdr:col>
      <xdr:colOff>123825</xdr:colOff>
      <xdr:row>0</xdr:row>
      <xdr:rowOff>28576</xdr:rowOff>
    </xdr:from>
    <xdr:to>
      <xdr:col>18</xdr:col>
      <xdr:colOff>75135</xdr:colOff>
      <xdr:row>7</xdr:row>
      <xdr:rowOff>135202</xdr:rowOff>
    </xdr:to>
    <xdr:graphicFrame macro="">
      <xdr:nvGraphicFramePr>
        <xdr:cNvPr id="3" name="Grafiek 2">
          <a:extLst>
            <a:ext uri="{FF2B5EF4-FFF2-40B4-BE49-F238E27FC236}">
              <a16:creationId xmlns:a16="http://schemas.microsoft.com/office/drawing/2014/main" id="{9895161C-E607-4962-BD83-50E0323A487F}"/>
            </a:ext>
            <a:ext uri="{147F2762-F138-4A5C-976F-8EAC2B608ADB}">
              <a16:predDERef xmlns:a16="http://schemas.microsoft.com/office/drawing/2014/main" pre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103528</xdr:colOff>
      <xdr:row>0</xdr:row>
      <xdr:rowOff>28575</xdr:rowOff>
    </xdr:from>
    <xdr:to>
      <xdr:col>20</xdr:col>
      <xdr:colOff>117450</xdr:colOff>
      <xdr:row>7</xdr:row>
      <xdr:rowOff>135201</xdr:rowOff>
    </xdr:to>
    <xdr:graphicFrame macro="">
      <xdr:nvGraphicFramePr>
        <xdr:cNvPr id="4" name="Grafiek 3">
          <a:extLst>
            <a:ext uri="{FF2B5EF4-FFF2-40B4-BE49-F238E27FC236}">
              <a16:creationId xmlns:a16="http://schemas.microsoft.com/office/drawing/2014/main" id="{1F483684-1802-48CD-9ED9-07FD9CEC9E53}"/>
            </a:ext>
            <a:ext uri="{147F2762-F138-4A5C-976F-8EAC2B608ADB}">
              <a16:predDERef xmlns:a16="http://schemas.microsoft.com/office/drawing/2014/main" pre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117054</xdr:colOff>
      <xdr:row>7</xdr:row>
      <xdr:rowOff>160074</xdr:rowOff>
    </xdr:from>
    <xdr:to>
      <xdr:col>18</xdr:col>
      <xdr:colOff>71436</xdr:colOff>
      <xdr:row>10</xdr:row>
      <xdr:rowOff>1000125</xdr:rowOff>
    </xdr:to>
    <xdr:graphicFrame macro="">
      <xdr:nvGraphicFramePr>
        <xdr:cNvPr id="5" name="Grafiek 4">
          <a:extLst>
            <a:ext uri="{FF2B5EF4-FFF2-40B4-BE49-F238E27FC236}">
              <a16:creationId xmlns:a16="http://schemas.microsoft.com/office/drawing/2014/main" id="{BD442AF2-8606-4A49-8A88-230563B1D575}"/>
            </a:ext>
            <a:ext uri="{147F2762-F138-4A5C-976F-8EAC2B608ADB}">
              <a16:predDERef xmlns:a16="http://schemas.microsoft.com/office/drawing/2014/main" pre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110601</xdr:colOff>
      <xdr:row>7</xdr:row>
      <xdr:rowOff>160074</xdr:rowOff>
    </xdr:from>
    <xdr:to>
      <xdr:col>20</xdr:col>
      <xdr:colOff>64984</xdr:colOff>
      <xdr:row>10</xdr:row>
      <xdr:rowOff>1000125</xdr:rowOff>
    </xdr:to>
    <xdr:graphicFrame macro="">
      <xdr:nvGraphicFramePr>
        <xdr:cNvPr id="6" name="Grafiek 5">
          <a:extLst>
            <a:ext uri="{FF2B5EF4-FFF2-40B4-BE49-F238E27FC236}">
              <a16:creationId xmlns:a16="http://schemas.microsoft.com/office/drawing/2014/main" id="{1C50EE1E-D589-418B-9BEA-56135CFDE932}"/>
            </a:ext>
            <a:ext uri="{147F2762-F138-4A5C-976F-8EAC2B608ADB}">
              <a16:predDERef xmlns:a16="http://schemas.microsoft.com/office/drawing/2014/main" pre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99522</xdr:colOff>
      <xdr:row>7</xdr:row>
      <xdr:rowOff>160074</xdr:rowOff>
    </xdr:from>
    <xdr:to>
      <xdr:col>22</xdr:col>
      <xdr:colOff>49006</xdr:colOff>
      <xdr:row>10</xdr:row>
      <xdr:rowOff>1000125</xdr:rowOff>
    </xdr:to>
    <xdr:graphicFrame macro="">
      <xdr:nvGraphicFramePr>
        <xdr:cNvPr id="7" name="Grafiek 6">
          <a:extLst>
            <a:ext uri="{FF2B5EF4-FFF2-40B4-BE49-F238E27FC236}">
              <a16:creationId xmlns:a16="http://schemas.microsoft.com/office/drawing/2014/main" id="{3B3F30EC-FFCE-4235-A6AC-03487087F2A8}"/>
            </a:ext>
            <a:ext uri="{147F2762-F138-4A5C-976F-8EAC2B608ADB}">
              <a16:predDERef xmlns:a16="http://schemas.microsoft.com/office/drawing/2014/main" pre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2421769</xdr:colOff>
      <xdr:row>0</xdr:row>
      <xdr:rowOff>78014</xdr:rowOff>
    </xdr:from>
    <xdr:to>
      <xdr:col>7</xdr:col>
      <xdr:colOff>54941</xdr:colOff>
      <xdr:row>3</xdr:row>
      <xdr:rowOff>79308</xdr:rowOff>
    </xdr:to>
    <xdr:pic>
      <xdr:nvPicPr>
        <xdr:cNvPr id="2" name="Afbeelding 1">
          <a:extLst>
            <a:ext uri="{FF2B5EF4-FFF2-40B4-BE49-F238E27FC236}">
              <a16:creationId xmlns:a16="http://schemas.microsoft.com/office/drawing/2014/main" id="{6C0EB26C-E448-476A-9BBB-9C24DE458299}"/>
            </a:ext>
          </a:extLst>
        </xdr:cNvPr>
        <xdr:cNvPicPr>
          <a:picLocks noChangeAspect="1"/>
        </xdr:cNvPicPr>
      </xdr:nvPicPr>
      <xdr:blipFill>
        <a:blip xmlns:r="http://schemas.openxmlformats.org/officeDocument/2006/relationships" r:embed="rId1"/>
        <a:stretch>
          <a:fillRect/>
        </a:stretch>
      </xdr:blipFill>
      <xdr:spPr>
        <a:xfrm>
          <a:off x="9734852" y="78014"/>
          <a:ext cx="2036897" cy="646877"/>
        </a:xfrm>
        <a:prstGeom prst="rect">
          <a:avLst/>
        </a:prstGeom>
      </xdr:spPr>
    </xdr:pic>
    <xdr:clientData/>
  </xdr:twoCellAnchor>
  <xdr:oneCellAnchor>
    <xdr:from>
      <xdr:col>1</xdr:col>
      <xdr:colOff>68324</xdr:colOff>
      <xdr:row>14</xdr:row>
      <xdr:rowOff>489857</xdr:rowOff>
    </xdr:from>
    <xdr:ext cx="2520000" cy="2520000"/>
    <xdr:pic>
      <xdr:nvPicPr>
        <xdr:cNvPr id="3" name="Afbeelding 2" descr="A bird on a branch&#10;&#10;Description automatically generated with medium confidence">
          <a:extLst>
            <a:ext uri="{FF2B5EF4-FFF2-40B4-BE49-F238E27FC236}">
              <a16:creationId xmlns:a16="http://schemas.microsoft.com/office/drawing/2014/main" id="{C30D5F9B-7FFF-4B7E-9268-C30AC05348B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354074" y="3687536"/>
          <a:ext cx="2520000" cy="2520000"/>
        </a:xfrm>
        <a:prstGeom prst="rect">
          <a:avLst/>
        </a:prstGeom>
      </xdr:spPr>
    </xdr:pic>
    <xdr:clientData/>
  </xdr:oneCellAnchor>
  <xdr:oneCellAnchor>
    <xdr:from>
      <xdr:col>0</xdr:col>
      <xdr:colOff>152715</xdr:colOff>
      <xdr:row>38</xdr:row>
      <xdr:rowOff>309064</xdr:rowOff>
    </xdr:from>
    <xdr:ext cx="2520000" cy="2034838"/>
    <xdr:pic>
      <xdr:nvPicPr>
        <xdr:cNvPr id="4" name="Afbeelding 3" descr="Afbeelding met zoogdier, knuppel, Kleine bruine vleermuis, Grote bruine vleermuis&#10;&#10;Automatisch gegenereerde beschrijving">
          <a:extLst>
            <a:ext uri="{FF2B5EF4-FFF2-40B4-BE49-F238E27FC236}">
              <a16:creationId xmlns:a16="http://schemas.microsoft.com/office/drawing/2014/main" id="{66B6BE5A-6F09-4B38-ACE6-B21B1A5EE9D4}"/>
            </a:ext>
          </a:extLst>
        </xdr:cNvPr>
        <xdr:cNvPicPr>
          <a:picLocks noChangeAspect="1"/>
        </xdr:cNvPicPr>
      </xdr:nvPicPr>
      <xdr:blipFill rotWithShape="1">
        <a:blip xmlns:r="http://schemas.openxmlformats.org/officeDocument/2006/relationships" r:embed="rId3" cstate="hqprint">
          <a:extLst>
            <a:ext uri="{28A0092B-C50C-407E-A947-70E740481C1C}">
              <a14:useLocalDpi xmlns:a14="http://schemas.microsoft.com/office/drawing/2010/main"/>
            </a:ext>
          </a:extLst>
        </a:blip>
        <a:srcRect/>
        <a:stretch/>
      </xdr:blipFill>
      <xdr:spPr>
        <a:xfrm>
          <a:off x="152715" y="7426144"/>
          <a:ext cx="2520000" cy="2034838"/>
        </a:xfrm>
        <a:prstGeom prst="rect">
          <a:avLst/>
        </a:prstGeom>
      </xdr:spPr>
    </xdr:pic>
    <xdr:clientData/>
  </xdr:oneCellAnchor>
  <xdr:oneCellAnchor>
    <xdr:from>
      <xdr:col>1</xdr:col>
      <xdr:colOff>68324</xdr:colOff>
      <xdr:row>63</xdr:row>
      <xdr:rowOff>29116</xdr:rowOff>
    </xdr:from>
    <xdr:ext cx="2520000" cy="2520000"/>
    <xdr:pic>
      <xdr:nvPicPr>
        <xdr:cNvPr id="5" name="Picture 34" descr="A hedgehog on a plate&#10;&#10;Description automatically generated with medium confidence">
          <a:extLst>
            <a:ext uri="{FF2B5EF4-FFF2-40B4-BE49-F238E27FC236}">
              <a16:creationId xmlns:a16="http://schemas.microsoft.com/office/drawing/2014/main" id="{1B67C2BF-4D13-48B2-9B7A-6A3F2889AA5A}"/>
            </a:ext>
          </a:extLst>
        </xdr:cNvPr>
        <xdr:cNvPicPr>
          <a:picLocks/>
        </xdr:cNvPicPr>
      </xdr:nvPicPr>
      <xdr:blipFill>
        <a:blip xmlns:r="http://schemas.openxmlformats.org/officeDocument/2006/relationships" r:embed="rId4" cstate="hqprint">
          <a:extLst>
            <a:ext uri="{28A0092B-C50C-407E-A947-70E740481C1C}">
              <a14:useLocalDpi xmlns:a14="http://schemas.microsoft.com/office/drawing/2010/main"/>
            </a:ext>
          </a:extLst>
        </a:blip>
        <a:stretch>
          <a:fillRect/>
        </a:stretch>
      </xdr:blipFill>
      <xdr:spPr>
        <a:xfrm>
          <a:off x="354074" y="15554866"/>
          <a:ext cx="2520000" cy="2520000"/>
        </a:xfrm>
        <a:prstGeom prst="rect">
          <a:avLst/>
        </a:prstGeom>
      </xdr:spPr>
    </xdr:pic>
    <xdr:clientData/>
  </xdr:oneCellAnchor>
  <xdr:oneCellAnchor>
    <xdr:from>
      <xdr:col>1</xdr:col>
      <xdr:colOff>68324</xdr:colOff>
      <xdr:row>50</xdr:row>
      <xdr:rowOff>307157</xdr:rowOff>
    </xdr:from>
    <xdr:ext cx="2520000" cy="2520000"/>
    <xdr:pic>
      <xdr:nvPicPr>
        <xdr:cNvPr id="6" name="Afbeelding 5">
          <a:extLst>
            <a:ext uri="{FF2B5EF4-FFF2-40B4-BE49-F238E27FC236}">
              <a16:creationId xmlns:a16="http://schemas.microsoft.com/office/drawing/2014/main" id="{1402EAB2-C0A9-4E39-BC94-EE802BDEC0B4}"/>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54074" y="11533050"/>
          <a:ext cx="2520000" cy="2520000"/>
        </a:xfrm>
        <a:prstGeom prst="rect">
          <a:avLst/>
        </a:prstGeom>
      </xdr:spPr>
    </xdr:pic>
    <xdr:clientData/>
  </xdr:oneCellAnchor>
  <xdr:twoCellAnchor editAs="oneCell">
    <xdr:from>
      <xdr:col>0</xdr:col>
      <xdr:colOff>243584</xdr:colOff>
      <xdr:row>73</xdr:row>
      <xdr:rowOff>17240</xdr:rowOff>
    </xdr:from>
    <xdr:to>
      <xdr:col>2</xdr:col>
      <xdr:colOff>2075607</xdr:colOff>
      <xdr:row>81</xdr:row>
      <xdr:rowOff>56084</xdr:rowOff>
    </xdr:to>
    <xdr:pic>
      <xdr:nvPicPr>
        <xdr:cNvPr id="7" name="Afbeelding 6">
          <a:extLst>
            <a:ext uri="{FF2B5EF4-FFF2-40B4-BE49-F238E27FC236}">
              <a16:creationId xmlns:a16="http://schemas.microsoft.com/office/drawing/2014/main" id="{223D630C-4296-45C6-9E94-244CBB5CE935}"/>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3584" y="19883669"/>
          <a:ext cx="2523810" cy="2520001"/>
        </a:xfrm>
        <a:prstGeom prst="rect">
          <a:avLst/>
        </a:prstGeom>
      </xdr:spPr>
    </xdr:pic>
    <xdr:clientData/>
  </xdr:twoCellAnchor>
  <xdr:twoCellAnchor editAs="oneCell">
    <xdr:from>
      <xdr:col>1</xdr:col>
      <xdr:colOff>68324</xdr:colOff>
      <xdr:row>120</xdr:row>
      <xdr:rowOff>267154</xdr:rowOff>
    </xdr:from>
    <xdr:to>
      <xdr:col>2</xdr:col>
      <xdr:colOff>2193717</xdr:colOff>
      <xdr:row>125</xdr:row>
      <xdr:rowOff>1439</xdr:rowOff>
    </xdr:to>
    <xdr:pic>
      <xdr:nvPicPr>
        <xdr:cNvPr id="8" name="Afbeelding 7">
          <a:extLst>
            <a:ext uri="{FF2B5EF4-FFF2-40B4-BE49-F238E27FC236}">
              <a16:creationId xmlns:a16="http://schemas.microsoft.com/office/drawing/2014/main" id="{9E0F969A-69E0-46BA-BBE8-21587AF70351}"/>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4074" y="33904011"/>
          <a:ext cx="2520000" cy="2520000"/>
        </a:xfrm>
        <a:prstGeom prst="rect">
          <a:avLst/>
        </a:prstGeom>
      </xdr:spPr>
    </xdr:pic>
    <xdr:clientData/>
  </xdr:twoCellAnchor>
  <xdr:twoCellAnchor editAs="oneCell">
    <xdr:from>
      <xdr:col>1</xdr:col>
      <xdr:colOff>68324</xdr:colOff>
      <xdr:row>132</xdr:row>
      <xdr:rowOff>578753</xdr:rowOff>
    </xdr:from>
    <xdr:to>
      <xdr:col>2</xdr:col>
      <xdr:colOff>2193717</xdr:colOff>
      <xdr:row>139</xdr:row>
      <xdr:rowOff>76909</xdr:rowOff>
    </xdr:to>
    <xdr:pic>
      <xdr:nvPicPr>
        <xdr:cNvPr id="9" name="Afbeelding 8">
          <a:extLst>
            <a:ext uri="{FF2B5EF4-FFF2-40B4-BE49-F238E27FC236}">
              <a16:creationId xmlns:a16="http://schemas.microsoft.com/office/drawing/2014/main" id="{30E9C3BE-43B8-4C4D-ADC6-C501B23E2157}"/>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4074" y="37916753"/>
          <a:ext cx="2520000" cy="2520000"/>
        </a:xfrm>
        <a:prstGeom prst="rect">
          <a:avLst/>
        </a:prstGeom>
      </xdr:spPr>
    </xdr:pic>
    <xdr:clientData/>
  </xdr:twoCellAnchor>
  <xdr:twoCellAnchor editAs="oneCell">
    <xdr:from>
      <xdr:col>1</xdr:col>
      <xdr:colOff>68324</xdr:colOff>
      <xdr:row>84</xdr:row>
      <xdr:rowOff>260349</xdr:rowOff>
    </xdr:from>
    <xdr:to>
      <xdr:col>2</xdr:col>
      <xdr:colOff>2193717</xdr:colOff>
      <xdr:row>91</xdr:row>
      <xdr:rowOff>16375</xdr:rowOff>
    </xdr:to>
    <xdr:pic>
      <xdr:nvPicPr>
        <xdr:cNvPr id="11" name="Afbeelding 10">
          <a:extLst>
            <a:ext uri="{FF2B5EF4-FFF2-40B4-BE49-F238E27FC236}">
              <a16:creationId xmlns:a16="http://schemas.microsoft.com/office/drawing/2014/main" id="{432F20CB-05BE-46CC-8FC0-FD62BA3E2D73}"/>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54074" y="22562456"/>
          <a:ext cx="2520000" cy="2520000"/>
        </a:xfrm>
        <a:prstGeom prst="rect">
          <a:avLst/>
        </a:prstGeom>
      </xdr:spPr>
    </xdr:pic>
    <xdr:clientData/>
  </xdr:twoCellAnchor>
  <xdr:twoCellAnchor editAs="oneCell">
    <xdr:from>
      <xdr:col>1</xdr:col>
      <xdr:colOff>68324</xdr:colOff>
      <xdr:row>96</xdr:row>
      <xdr:rowOff>312965</xdr:rowOff>
    </xdr:from>
    <xdr:to>
      <xdr:col>2</xdr:col>
      <xdr:colOff>2193717</xdr:colOff>
      <xdr:row>102</xdr:row>
      <xdr:rowOff>380657</xdr:rowOff>
    </xdr:to>
    <xdr:pic>
      <xdr:nvPicPr>
        <xdr:cNvPr id="13" name="Afbeelding 12">
          <a:extLst>
            <a:ext uri="{FF2B5EF4-FFF2-40B4-BE49-F238E27FC236}">
              <a16:creationId xmlns:a16="http://schemas.microsoft.com/office/drawing/2014/main" id="{1E0A2340-147D-43DC-8B26-8C3585BF1D92}"/>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54074" y="26357036"/>
          <a:ext cx="2520000" cy="2520000"/>
        </a:xfrm>
        <a:prstGeom prst="rect">
          <a:avLst/>
        </a:prstGeom>
      </xdr:spPr>
    </xdr:pic>
    <xdr:clientData/>
  </xdr:twoCellAnchor>
  <xdr:twoCellAnchor editAs="oneCell">
    <xdr:from>
      <xdr:col>1</xdr:col>
      <xdr:colOff>68324</xdr:colOff>
      <xdr:row>108</xdr:row>
      <xdr:rowOff>311603</xdr:rowOff>
    </xdr:from>
    <xdr:to>
      <xdr:col>2</xdr:col>
      <xdr:colOff>2193717</xdr:colOff>
      <xdr:row>115</xdr:row>
      <xdr:rowOff>169</xdr:rowOff>
    </xdr:to>
    <xdr:pic>
      <xdr:nvPicPr>
        <xdr:cNvPr id="15" name="Afbeelding 14">
          <a:extLst>
            <a:ext uri="{FF2B5EF4-FFF2-40B4-BE49-F238E27FC236}">
              <a16:creationId xmlns:a16="http://schemas.microsoft.com/office/drawing/2014/main" id="{37A30B47-825B-470D-A188-E59AAC94E13F}"/>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4074" y="30192889"/>
          <a:ext cx="2520000" cy="2520000"/>
        </a:xfrm>
        <a:prstGeom prst="rect">
          <a:avLst/>
        </a:prstGeom>
      </xdr:spPr>
    </xdr:pic>
    <xdr:clientData/>
  </xdr:twoCellAnchor>
  <xdr:twoCellAnchor>
    <xdr:from>
      <xdr:col>2</xdr:col>
      <xdr:colOff>2439760</xdr:colOff>
      <xdr:row>22</xdr:row>
      <xdr:rowOff>13608</xdr:rowOff>
    </xdr:from>
    <xdr:to>
      <xdr:col>2</xdr:col>
      <xdr:colOff>2598160</xdr:colOff>
      <xdr:row>22</xdr:row>
      <xdr:rowOff>173028</xdr:rowOff>
    </xdr:to>
    <xdr:sp macro="" textlink="">
      <xdr:nvSpPr>
        <xdr:cNvPr id="17" name="Graphic 15" descr="Informatie met effen opvulling">
          <a:extLst>
            <a:ext uri="{FF2B5EF4-FFF2-40B4-BE49-F238E27FC236}">
              <a16:creationId xmlns:a16="http://schemas.microsoft.com/office/drawing/2014/main" id="{2AD421EB-F85B-4A41-A04F-5498AFB629E4}"/>
            </a:ext>
          </a:extLst>
        </xdr:cNvPr>
        <xdr:cNvSpPr/>
      </xdr:nvSpPr>
      <xdr:spPr>
        <a:xfrm>
          <a:off x="3110320" y="631534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46</xdr:row>
      <xdr:rowOff>13608</xdr:rowOff>
    </xdr:from>
    <xdr:to>
      <xdr:col>2</xdr:col>
      <xdr:colOff>2598160</xdr:colOff>
      <xdr:row>46</xdr:row>
      <xdr:rowOff>173028</xdr:rowOff>
    </xdr:to>
    <xdr:sp macro="" textlink="">
      <xdr:nvSpPr>
        <xdr:cNvPr id="19" name="Graphic 15" descr="Informatie met effen opvulling">
          <a:extLst>
            <a:ext uri="{FF2B5EF4-FFF2-40B4-BE49-F238E27FC236}">
              <a16:creationId xmlns:a16="http://schemas.microsoft.com/office/drawing/2014/main" id="{3E73FA4B-280D-410C-8D10-65B62D05386C}"/>
            </a:ext>
          </a:extLst>
        </xdr:cNvPr>
        <xdr:cNvSpPr/>
      </xdr:nvSpPr>
      <xdr:spPr>
        <a:xfrm>
          <a:off x="3110320" y="988150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58</xdr:row>
      <xdr:rowOff>13608</xdr:rowOff>
    </xdr:from>
    <xdr:to>
      <xdr:col>2</xdr:col>
      <xdr:colOff>2598160</xdr:colOff>
      <xdr:row>58</xdr:row>
      <xdr:rowOff>173028</xdr:rowOff>
    </xdr:to>
    <xdr:sp macro="" textlink="">
      <xdr:nvSpPr>
        <xdr:cNvPr id="21" name="Graphic 15" descr="Informatie met effen opvulling">
          <a:extLst>
            <a:ext uri="{FF2B5EF4-FFF2-40B4-BE49-F238E27FC236}">
              <a16:creationId xmlns:a16="http://schemas.microsoft.com/office/drawing/2014/main" id="{E82B0EFF-D5E9-435C-AB8D-70BFC30DE55F}"/>
            </a:ext>
          </a:extLst>
        </xdr:cNvPr>
        <xdr:cNvSpPr/>
      </xdr:nvSpPr>
      <xdr:spPr>
        <a:xfrm>
          <a:off x="3110320" y="1328002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70</xdr:row>
      <xdr:rowOff>13608</xdr:rowOff>
    </xdr:from>
    <xdr:to>
      <xdr:col>2</xdr:col>
      <xdr:colOff>2598160</xdr:colOff>
      <xdr:row>70</xdr:row>
      <xdr:rowOff>173028</xdr:rowOff>
    </xdr:to>
    <xdr:sp macro="" textlink="">
      <xdr:nvSpPr>
        <xdr:cNvPr id="23" name="Graphic 15" descr="Informatie met effen opvulling">
          <a:extLst>
            <a:ext uri="{FF2B5EF4-FFF2-40B4-BE49-F238E27FC236}">
              <a16:creationId xmlns:a16="http://schemas.microsoft.com/office/drawing/2014/main" id="{F4BE5784-6520-4FC1-9997-0FC5FF35D400}"/>
            </a:ext>
          </a:extLst>
        </xdr:cNvPr>
        <xdr:cNvSpPr/>
      </xdr:nvSpPr>
      <xdr:spPr>
        <a:xfrm>
          <a:off x="3110320" y="1722718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80</xdr:row>
      <xdr:rowOff>13608</xdr:rowOff>
    </xdr:from>
    <xdr:to>
      <xdr:col>2</xdr:col>
      <xdr:colOff>2598160</xdr:colOff>
      <xdr:row>80</xdr:row>
      <xdr:rowOff>173028</xdr:rowOff>
    </xdr:to>
    <xdr:sp macro="" textlink="">
      <xdr:nvSpPr>
        <xdr:cNvPr id="25" name="Graphic 15" descr="Informatie met effen opvulling">
          <a:extLst>
            <a:ext uri="{FF2B5EF4-FFF2-40B4-BE49-F238E27FC236}">
              <a16:creationId xmlns:a16="http://schemas.microsoft.com/office/drawing/2014/main" id="{B1FD5AD5-8016-4577-84DF-FE7077E5CECE}"/>
            </a:ext>
          </a:extLst>
        </xdr:cNvPr>
        <xdr:cNvSpPr/>
      </xdr:nvSpPr>
      <xdr:spPr>
        <a:xfrm>
          <a:off x="3110320" y="2006182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92</xdr:row>
      <xdr:rowOff>13608</xdr:rowOff>
    </xdr:from>
    <xdr:to>
      <xdr:col>2</xdr:col>
      <xdr:colOff>2598160</xdr:colOff>
      <xdr:row>92</xdr:row>
      <xdr:rowOff>173028</xdr:rowOff>
    </xdr:to>
    <xdr:sp macro="" textlink="">
      <xdr:nvSpPr>
        <xdr:cNvPr id="27" name="Graphic 15" descr="Informatie met effen opvulling">
          <a:extLst>
            <a:ext uri="{FF2B5EF4-FFF2-40B4-BE49-F238E27FC236}">
              <a16:creationId xmlns:a16="http://schemas.microsoft.com/office/drawing/2014/main" id="{1F2D04E6-39ED-408E-B907-0AB293A2E86A}"/>
            </a:ext>
          </a:extLst>
        </xdr:cNvPr>
        <xdr:cNvSpPr/>
      </xdr:nvSpPr>
      <xdr:spPr>
        <a:xfrm>
          <a:off x="3110320" y="2344510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104</xdr:row>
      <xdr:rowOff>13608</xdr:rowOff>
    </xdr:from>
    <xdr:to>
      <xdr:col>2</xdr:col>
      <xdr:colOff>2598160</xdr:colOff>
      <xdr:row>104</xdr:row>
      <xdr:rowOff>173028</xdr:rowOff>
    </xdr:to>
    <xdr:sp macro="" textlink="">
      <xdr:nvSpPr>
        <xdr:cNvPr id="29" name="Graphic 15" descr="Informatie met effen opvulling">
          <a:extLst>
            <a:ext uri="{FF2B5EF4-FFF2-40B4-BE49-F238E27FC236}">
              <a16:creationId xmlns:a16="http://schemas.microsoft.com/office/drawing/2014/main" id="{443EDA2D-BF95-448F-88DF-CAC7A20FA309}"/>
            </a:ext>
          </a:extLst>
        </xdr:cNvPr>
        <xdr:cNvSpPr/>
      </xdr:nvSpPr>
      <xdr:spPr>
        <a:xfrm>
          <a:off x="3110320" y="2684362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116</xdr:row>
      <xdr:rowOff>13608</xdr:rowOff>
    </xdr:from>
    <xdr:to>
      <xdr:col>2</xdr:col>
      <xdr:colOff>2598160</xdr:colOff>
      <xdr:row>116</xdr:row>
      <xdr:rowOff>173028</xdr:rowOff>
    </xdr:to>
    <xdr:sp macro="" textlink="">
      <xdr:nvSpPr>
        <xdr:cNvPr id="30" name="Graphic 15" descr="Informatie met effen opvulling">
          <a:extLst>
            <a:ext uri="{FF2B5EF4-FFF2-40B4-BE49-F238E27FC236}">
              <a16:creationId xmlns:a16="http://schemas.microsoft.com/office/drawing/2014/main" id="{ECCCF617-7604-4879-A5E6-F5E5C47F81E7}"/>
            </a:ext>
          </a:extLst>
        </xdr:cNvPr>
        <xdr:cNvSpPr/>
      </xdr:nvSpPr>
      <xdr:spPr>
        <a:xfrm>
          <a:off x="3110320" y="3047074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128</xdr:row>
      <xdr:rowOff>13608</xdr:rowOff>
    </xdr:from>
    <xdr:to>
      <xdr:col>2</xdr:col>
      <xdr:colOff>2598160</xdr:colOff>
      <xdr:row>128</xdr:row>
      <xdr:rowOff>173028</xdr:rowOff>
    </xdr:to>
    <xdr:sp macro="" textlink="">
      <xdr:nvSpPr>
        <xdr:cNvPr id="31" name="Graphic 15" descr="Informatie met effen opvulling">
          <a:extLst>
            <a:ext uri="{FF2B5EF4-FFF2-40B4-BE49-F238E27FC236}">
              <a16:creationId xmlns:a16="http://schemas.microsoft.com/office/drawing/2014/main" id="{53198153-2A6E-4070-81AF-EE9102D13170}"/>
            </a:ext>
          </a:extLst>
        </xdr:cNvPr>
        <xdr:cNvSpPr/>
      </xdr:nvSpPr>
      <xdr:spPr>
        <a:xfrm>
          <a:off x="3110320" y="3381592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140</xdr:row>
      <xdr:rowOff>13608</xdr:rowOff>
    </xdr:from>
    <xdr:to>
      <xdr:col>2</xdr:col>
      <xdr:colOff>2598160</xdr:colOff>
      <xdr:row>140</xdr:row>
      <xdr:rowOff>173028</xdr:rowOff>
    </xdr:to>
    <xdr:sp macro="" textlink="">
      <xdr:nvSpPr>
        <xdr:cNvPr id="32" name="Graphic 15" descr="Informatie met effen opvulling">
          <a:extLst>
            <a:ext uri="{FF2B5EF4-FFF2-40B4-BE49-F238E27FC236}">
              <a16:creationId xmlns:a16="http://schemas.microsoft.com/office/drawing/2014/main" id="{2AF0EF3F-FD9D-4878-82A3-BB95617CD51D}"/>
            </a:ext>
          </a:extLst>
        </xdr:cNvPr>
        <xdr:cNvSpPr/>
      </xdr:nvSpPr>
      <xdr:spPr>
        <a:xfrm>
          <a:off x="3110320" y="3740494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xdr:from>
      <xdr:col>2</xdr:col>
      <xdr:colOff>2439760</xdr:colOff>
      <xdr:row>34</xdr:row>
      <xdr:rowOff>13608</xdr:rowOff>
    </xdr:from>
    <xdr:to>
      <xdr:col>2</xdr:col>
      <xdr:colOff>2598160</xdr:colOff>
      <xdr:row>34</xdr:row>
      <xdr:rowOff>173028</xdr:rowOff>
    </xdr:to>
    <xdr:sp macro="" textlink="">
      <xdr:nvSpPr>
        <xdr:cNvPr id="12" name="Graphic 15" descr="Informatie met effen opvulling">
          <a:extLst>
            <a:ext uri="{FF2B5EF4-FFF2-40B4-BE49-F238E27FC236}">
              <a16:creationId xmlns:a16="http://schemas.microsoft.com/office/drawing/2014/main" id="{464F653B-984E-4829-A29D-8124F691AE9C}"/>
            </a:ext>
          </a:extLst>
        </xdr:cNvPr>
        <xdr:cNvSpPr/>
      </xdr:nvSpPr>
      <xdr:spPr>
        <a:xfrm>
          <a:off x="3117093" y="6649358"/>
          <a:ext cx="158400" cy="159420"/>
        </a:xfrm>
        <a:custGeom>
          <a:avLst/>
          <a:gdLst>
            <a:gd name="connsiteX0" fmla="*/ 114000 w 228000"/>
            <a:gd name="connsiteY0" fmla="*/ 0 h 228000"/>
            <a:gd name="connsiteX1" fmla="*/ 0 w 228000"/>
            <a:gd name="connsiteY1" fmla="*/ 114000 h 228000"/>
            <a:gd name="connsiteX2" fmla="*/ 114000 w 228000"/>
            <a:gd name="connsiteY2" fmla="*/ 228000 h 228000"/>
            <a:gd name="connsiteX3" fmla="*/ 228000 w 228000"/>
            <a:gd name="connsiteY3" fmla="*/ 114000 h 228000"/>
            <a:gd name="connsiteX4" fmla="*/ 114000 w 228000"/>
            <a:gd name="connsiteY4" fmla="*/ 0 h 228000"/>
            <a:gd name="connsiteX5" fmla="*/ 108000 w 228000"/>
            <a:gd name="connsiteY5" fmla="*/ 30000 h 228000"/>
            <a:gd name="connsiteX6" fmla="*/ 123000 w 228000"/>
            <a:gd name="connsiteY6" fmla="*/ 45000 h 228000"/>
            <a:gd name="connsiteX7" fmla="*/ 108000 w 228000"/>
            <a:gd name="connsiteY7" fmla="*/ 60000 h 228000"/>
            <a:gd name="connsiteX8" fmla="*/ 93000 w 228000"/>
            <a:gd name="connsiteY8" fmla="*/ 45000 h 228000"/>
            <a:gd name="connsiteX9" fmla="*/ 108000 w 228000"/>
            <a:gd name="connsiteY9" fmla="*/ 30000 h 228000"/>
            <a:gd name="connsiteX10" fmla="*/ 144000 w 228000"/>
            <a:gd name="connsiteY10" fmla="*/ 198000 h 228000"/>
            <a:gd name="connsiteX11" fmla="*/ 84000 w 228000"/>
            <a:gd name="connsiteY11" fmla="*/ 198000 h 228000"/>
            <a:gd name="connsiteX12" fmla="*/ 84000 w 228000"/>
            <a:gd name="connsiteY12" fmla="*/ 180000 h 228000"/>
            <a:gd name="connsiteX13" fmla="*/ 105000 w 228000"/>
            <a:gd name="connsiteY13" fmla="*/ 180000 h 228000"/>
            <a:gd name="connsiteX14" fmla="*/ 105000 w 228000"/>
            <a:gd name="connsiteY14" fmla="*/ 90000 h 228000"/>
            <a:gd name="connsiteX15" fmla="*/ 87000 w 228000"/>
            <a:gd name="connsiteY15" fmla="*/ 90000 h 228000"/>
            <a:gd name="connsiteX16" fmla="*/ 87000 w 228000"/>
            <a:gd name="connsiteY16" fmla="*/ 72000 h 228000"/>
            <a:gd name="connsiteX17" fmla="*/ 123000 w 228000"/>
            <a:gd name="connsiteY17" fmla="*/ 72000 h 228000"/>
            <a:gd name="connsiteX18" fmla="*/ 123000 w 228000"/>
            <a:gd name="connsiteY18" fmla="*/ 90000 h 228000"/>
            <a:gd name="connsiteX19" fmla="*/ 123000 w 228000"/>
            <a:gd name="connsiteY19" fmla="*/ 180000 h 228000"/>
            <a:gd name="connsiteX20" fmla="*/ 144000 w 228000"/>
            <a:gd name="connsiteY20" fmla="*/ 180000 h 228000"/>
            <a:gd name="connsiteX21" fmla="*/ 144000 w 228000"/>
            <a:gd name="connsiteY21" fmla="*/ 198000 h 228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28000" h="228000">
              <a:moveTo>
                <a:pt x="114000" y="0"/>
              </a:moveTo>
              <a:cubicBezTo>
                <a:pt x="51000" y="0"/>
                <a:pt x="0" y="51000"/>
                <a:pt x="0" y="114000"/>
              </a:cubicBezTo>
              <a:cubicBezTo>
                <a:pt x="0" y="177000"/>
                <a:pt x="51000" y="228000"/>
                <a:pt x="114000" y="228000"/>
              </a:cubicBezTo>
              <a:cubicBezTo>
                <a:pt x="177000" y="228000"/>
                <a:pt x="228000" y="177000"/>
                <a:pt x="228000" y="114000"/>
              </a:cubicBezTo>
              <a:cubicBezTo>
                <a:pt x="228000" y="51000"/>
                <a:pt x="177000" y="0"/>
                <a:pt x="114000" y="0"/>
              </a:cubicBezTo>
              <a:close/>
              <a:moveTo>
                <a:pt x="108000" y="30000"/>
              </a:moveTo>
              <a:cubicBezTo>
                <a:pt x="116400" y="30000"/>
                <a:pt x="123000" y="36600"/>
                <a:pt x="123000" y="45000"/>
              </a:cubicBezTo>
              <a:cubicBezTo>
                <a:pt x="123000" y="53400"/>
                <a:pt x="116400" y="60000"/>
                <a:pt x="108000" y="60000"/>
              </a:cubicBezTo>
              <a:cubicBezTo>
                <a:pt x="99600" y="60000"/>
                <a:pt x="93000" y="53400"/>
                <a:pt x="93000" y="45000"/>
              </a:cubicBezTo>
              <a:cubicBezTo>
                <a:pt x="93000" y="36600"/>
                <a:pt x="99600" y="30000"/>
                <a:pt x="108000" y="30000"/>
              </a:cubicBezTo>
              <a:close/>
              <a:moveTo>
                <a:pt x="144000" y="198000"/>
              </a:moveTo>
              <a:lnTo>
                <a:pt x="84000" y="198000"/>
              </a:lnTo>
              <a:lnTo>
                <a:pt x="84000" y="180000"/>
              </a:lnTo>
              <a:lnTo>
                <a:pt x="105000" y="180000"/>
              </a:lnTo>
              <a:lnTo>
                <a:pt x="105000" y="90000"/>
              </a:lnTo>
              <a:lnTo>
                <a:pt x="87000" y="90000"/>
              </a:lnTo>
              <a:lnTo>
                <a:pt x="87000" y="72000"/>
              </a:lnTo>
              <a:lnTo>
                <a:pt x="123000" y="72000"/>
              </a:lnTo>
              <a:lnTo>
                <a:pt x="123000" y="90000"/>
              </a:lnTo>
              <a:lnTo>
                <a:pt x="123000" y="180000"/>
              </a:lnTo>
              <a:lnTo>
                <a:pt x="144000" y="180000"/>
              </a:lnTo>
              <a:lnTo>
                <a:pt x="144000" y="198000"/>
              </a:lnTo>
              <a:close/>
            </a:path>
          </a:pathLst>
        </a:custGeom>
        <a:solidFill>
          <a:schemeClr val="accent1"/>
        </a:solidFill>
        <a:ln w="2977" cap="flat">
          <a:noFill/>
          <a:prstDash val="solid"/>
          <a:miter/>
        </a:ln>
      </xdr:spPr>
      <xdr:txBody>
        <a:bodyPr rtlCol="0" anchor="ctr"/>
        <a:lstStyle/>
        <a:p>
          <a:endParaRPr lang="nl-NL"/>
        </a:p>
      </xdr:txBody>
    </xdr:sp>
    <xdr:clientData/>
  </xdr:twoCellAnchor>
  <xdr:twoCellAnchor editAs="oneCell">
    <xdr:from>
      <xdr:col>1</xdr:col>
      <xdr:colOff>21167</xdr:colOff>
      <xdr:row>26</xdr:row>
      <xdr:rowOff>222251</xdr:rowOff>
    </xdr:from>
    <xdr:to>
      <xdr:col>2</xdr:col>
      <xdr:colOff>2154980</xdr:colOff>
      <xdr:row>32</xdr:row>
      <xdr:rowOff>97476</xdr:rowOff>
    </xdr:to>
    <xdr:pic>
      <xdr:nvPicPr>
        <xdr:cNvPr id="16" name="Afbeelding 15">
          <a:extLst>
            <a:ext uri="{FF2B5EF4-FFF2-40B4-BE49-F238E27FC236}">
              <a16:creationId xmlns:a16="http://schemas.microsoft.com/office/drawing/2014/main" id="{1C7AE99F-562C-5DF7-3DFB-1397CCF7DE56}"/>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47" t="3913" r="17628" b="13470"/>
        <a:stretch>
          <a:fillRect/>
        </a:stretch>
      </xdr:blipFill>
      <xdr:spPr>
        <a:xfrm>
          <a:off x="306917" y="7694084"/>
          <a:ext cx="2525396" cy="2520000"/>
        </a:xfrm>
        <a:prstGeom prst="ellipse">
          <a:avLst/>
        </a:prstGeom>
      </xdr:spPr>
    </xdr:pic>
    <xdr:clientData/>
  </xdr:twoCellAnchor>
</xdr:wsDr>
</file>

<file path=xl/theme/theme1.xml><?xml version="1.0" encoding="utf-8"?>
<a:theme xmlns:a="http://schemas.openxmlformats.org/drawingml/2006/main" name="Kantoorthema">
  <a:themeElements>
    <a:clrScheme name="Aangepast 3">
      <a:dk1>
        <a:sysClr val="windowText" lastClr="000000"/>
      </a:dk1>
      <a:lt1>
        <a:sysClr val="window" lastClr="FFFFFF"/>
      </a:lt1>
      <a:dk2>
        <a:srgbClr val="0E2841"/>
      </a:dk2>
      <a:lt2>
        <a:srgbClr val="E8E8E8"/>
      </a:lt2>
      <a:accent1>
        <a:srgbClr val="47A23F"/>
      </a:accent1>
      <a:accent2>
        <a:srgbClr val="BA0C2F"/>
      </a:accent2>
      <a:accent3>
        <a:srgbClr val="D0D0CE"/>
      </a:accent3>
      <a:accent4>
        <a:srgbClr val="211747"/>
      </a:accent4>
      <a:accent5>
        <a:srgbClr val="A51890"/>
      </a:accent5>
      <a:accent6>
        <a:srgbClr val="D57800"/>
      </a:accent6>
      <a:hlink>
        <a:srgbClr val="293575"/>
      </a:hlink>
      <a:folHlink>
        <a:srgbClr val="641C68"/>
      </a:folHlink>
    </a:clrScheme>
    <a:fontScheme name="Aangepas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50996-588D-423C-8811-E5E849A15FBF}">
  <dimension ref="A1:D53"/>
  <sheetViews>
    <sheetView tabSelected="1" zoomScale="130" zoomScaleNormal="130" workbookViewId="0">
      <selection activeCell="B30" sqref="B30"/>
    </sheetView>
  </sheetViews>
  <sheetFormatPr defaultColWidth="9" defaultRowHeight="16.5" x14ac:dyDescent="0.3"/>
  <cols>
    <col min="1" max="1" width="2.625" style="2" customWidth="1"/>
    <col min="2" max="2" width="116.625" style="2" customWidth="1"/>
    <col min="3" max="3" width="2.625" style="2" customWidth="1"/>
    <col min="4" max="4" width="30.375" style="2" customWidth="1"/>
    <col min="5" max="16384" width="9" style="2"/>
  </cols>
  <sheetData>
    <row r="1" spans="1:4" ht="23.1" customHeight="1" x14ac:dyDescent="0.3">
      <c r="A1" s="1"/>
      <c r="B1" s="336" t="s">
        <v>472</v>
      </c>
      <c r="C1" s="176"/>
    </row>
    <row r="2" spans="1:4" ht="15.6" customHeight="1" x14ac:dyDescent="0.3">
      <c r="A2" s="3"/>
      <c r="B2" s="337"/>
      <c r="C2" s="4"/>
    </row>
    <row r="3" spans="1:4" ht="14.1" customHeight="1" x14ac:dyDescent="0.3">
      <c r="A3" s="3"/>
      <c r="B3" s="337"/>
      <c r="C3" s="4"/>
    </row>
    <row r="4" spans="1:4" ht="27.6" customHeight="1" x14ac:dyDescent="0.3">
      <c r="A4" s="3"/>
      <c r="B4" s="337"/>
      <c r="C4" s="4"/>
    </row>
    <row r="5" spans="1:4" x14ac:dyDescent="0.3">
      <c r="A5" s="5"/>
      <c r="B5" s="335" t="s">
        <v>0</v>
      </c>
      <c r="C5" s="177"/>
    </row>
    <row r="6" spans="1:4" x14ac:dyDescent="0.3">
      <c r="A6" s="5"/>
      <c r="B6" s="335"/>
      <c r="C6" s="177"/>
    </row>
    <row r="7" spans="1:4" x14ac:dyDescent="0.3">
      <c r="A7" s="3"/>
      <c r="B7" s="178"/>
      <c r="C7" s="4"/>
    </row>
    <row r="8" spans="1:4" s="182" customFormat="1" ht="82.5" customHeight="1" x14ac:dyDescent="0.3">
      <c r="A8" s="179"/>
      <c r="B8" s="175" t="s">
        <v>469</v>
      </c>
      <c r="C8" s="180"/>
      <c r="D8" s="181"/>
    </row>
    <row r="9" spans="1:4" s="182" customFormat="1" x14ac:dyDescent="0.3">
      <c r="A9" s="179"/>
      <c r="B9" s="175"/>
      <c r="C9" s="180"/>
    </row>
    <row r="10" spans="1:4" x14ac:dyDescent="0.3">
      <c r="A10" s="5"/>
      <c r="B10" s="335" t="s">
        <v>1</v>
      </c>
      <c r="C10" s="177"/>
    </row>
    <row r="11" spans="1:4" x14ac:dyDescent="0.3">
      <c r="A11" s="5"/>
      <c r="B11" s="335"/>
      <c r="C11" s="177"/>
    </row>
    <row r="12" spans="1:4" x14ac:dyDescent="0.3">
      <c r="A12" s="3"/>
      <c r="B12" s="178"/>
      <c r="C12" s="4"/>
    </row>
    <row r="13" spans="1:4" ht="126" customHeight="1" x14ac:dyDescent="0.3">
      <c r="A13" s="3"/>
      <c r="B13" s="338" t="s">
        <v>313</v>
      </c>
      <c r="C13" s="4"/>
    </row>
    <row r="14" spans="1:4" x14ac:dyDescent="0.3">
      <c r="A14" s="3"/>
      <c r="B14" s="338"/>
      <c r="C14" s="4"/>
    </row>
    <row r="15" spans="1:4" x14ac:dyDescent="0.3">
      <c r="A15" s="5"/>
      <c r="B15" s="335" t="s">
        <v>2</v>
      </c>
      <c r="C15" s="177"/>
    </row>
    <row r="16" spans="1:4" x14ac:dyDescent="0.3">
      <c r="A16" s="5"/>
      <c r="B16" s="335"/>
      <c r="C16" s="177"/>
    </row>
    <row r="17" spans="1:3" x14ac:dyDescent="0.3">
      <c r="A17" s="6"/>
      <c r="B17" s="174" t="s">
        <v>3</v>
      </c>
      <c r="C17" s="183"/>
    </row>
    <row r="18" spans="1:3" x14ac:dyDescent="0.3">
      <c r="A18" s="3"/>
      <c r="B18" s="20"/>
      <c r="C18" s="4"/>
    </row>
    <row r="19" spans="1:3" x14ac:dyDescent="0.3">
      <c r="A19" s="3"/>
      <c r="B19" s="58" t="s">
        <v>4</v>
      </c>
      <c r="C19" s="4"/>
    </row>
    <row r="20" spans="1:3" ht="24" customHeight="1" x14ac:dyDescent="0.3">
      <c r="A20" s="3"/>
      <c r="B20" s="338" t="s">
        <v>320</v>
      </c>
      <c r="C20" s="4"/>
    </row>
    <row r="21" spans="1:3" x14ac:dyDescent="0.3">
      <c r="A21" s="3"/>
      <c r="B21" s="338"/>
      <c r="C21" s="4"/>
    </row>
    <row r="22" spans="1:3" x14ac:dyDescent="0.3">
      <c r="A22" s="3"/>
      <c r="B22" s="20" t="s">
        <v>5</v>
      </c>
      <c r="C22" s="4"/>
    </row>
    <row r="23" spans="1:3" ht="54.75" customHeight="1" x14ac:dyDescent="0.3">
      <c r="A23" s="3"/>
      <c r="B23" s="175" t="s">
        <v>431</v>
      </c>
      <c r="C23" s="4"/>
    </row>
    <row r="24" spans="1:3" x14ac:dyDescent="0.3">
      <c r="A24" s="3"/>
      <c r="B24" s="175"/>
      <c r="C24" s="4"/>
    </row>
    <row r="25" spans="1:3" x14ac:dyDescent="0.3">
      <c r="A25" s="3"/>
      <c r="B25" s="20" t="s">
        <v>6</v>
      </c>
      <c r="C25" s="4"/>
    </row>
    <row r="26" spans="1:3" ht="26.25" customHeight="1" x14ac:dyDescent="0.3">
      <c r="A26" s="3"/>
      <c r="B26" s="184" t="s">
        <v>464</v>
      </c>
      <c r="C26" s="4"/>
    </row>
    <row r="27" spans="1:3" x14ac:dyDescent="0.3">
      <c r="A27" s="3"/>
      <c r="B27" s="20"/>
      <c r="C27" s="4"/>
    </row>
    <row r="28" spans="1:3" x14ac:dyDescent="0.3">
      <c r="A28" s="6"/>
      <c r="B28" s="174" t="s">
        <v>421</v>
      </c>
      <c r="C28" s="183"/>
    </row>
    <row r="29" spans="1:3" x14ac:dyDescent="0.3">
      <c r="A29" s="3"/>
      <c r="B29" s="20" t="s">
        <v>305</v>
      </c>
      <c r="C29" s="4"/>
    </row>
    <row r="30" spans="1:3" ht="42" customHeight="1" x14ac:dyDescent="0.3">
      <c r="A30" s="3"/>
      <c r="B30" s="59" t="s">
        <v>465</v>
      </c>
      <c r="C30" s="4"/>
    </row>
    <row r="31" spans="1:3" ht="14.85" customHeight="1" x14ac:dyDescent="0.3">
      <c r="A31" s="3"/>
      <c r="B31" s="185"/>
      <c r="C31" s="4"/>
    </row>
    <row r="32" spans="1:3" x14ac:dyDescent="0.3">
      <c r="A32" s="3"/>
      <c r="B32" s="20" t="s">
        <v>8</v>
      </c>
      <c r="C32" s="4"/>
    </row>
    <row r="33" spans="1:3" ht="24.75" customHeight="1" x14ac:dyDescent="0.3">
      <c r="A33" s="3"/>
      <c r="B33" s="175" t="s">
        <v>9</v>
      </c>
      <c r="C33" s="4"/>
    </row>
    <row r="34" spans="1:3" ht="16.5" customHeight="1" x14ac:dyDescent="0.3">
      <c r="A34" s="3"/>
      <c r="B34" s="59"/>
      <c r="C34" s="4"/>
    </row>
    <row r="35" spans="1:3" x14ac:dyDescent="0.3">
      <c r="A35" s="3"/>
      <c r="B35" s="20" t="s">
        <v>10</v>
      </c>
      <c r="C35" s="4"/>
    </row>
    <row r="36" spans="1:3" ht="52.5" customHeight="1" x14ac:dyDescent="0.3">
      <c r="A36" s="3"/>
      <c r="B36" s="175" t="s">
        <v>11</v>
      </c>
      <c r="C36" s="4"/>
    </row>
    <row r="37" spans="1:3" x14ac:dyDescent="0.3">
      <c r="A37" s="3"/>
      <c r="B37" s="175"/>
      <c r="C37" s="4"/>
    </row>
    <row r="38" spans="1:3" x14ac:dyDescent="0.3">
      <c r="A38" s="3"/>
      <c r="B38" s="20" t="s">
        <v>12</v>
      </c>
      <c r="C38" s="4"/>
    </row>
    <row r="39" spans="1:3" ht="83.25" customHeight="1" x14ac:dyDescent="0.3">
      <c r="A39" s="3"/>
      <c r="B39" s="175" t="s">
        <v>461</v>
      </c>
      <c r="C39" s="4"/>
    </row>
    <row r="40" spans="1:3" x14ac:dyDescent="0.3">
      <c r="A40" s="3"/>
      <c r="B40" s="186"/>
      <c r="C40" s="4"/>
    </row>
    <row r="41" spans="1:3" x14ac:dyDescent="0.3">
      <c r="A41" s="3"/>
      <c r="B41" s="20" t="s">
        <v>13</v>
      </c>
      <c r="C41" s="4"/>
    </row>
    <row r="42" spans="1:3" ht="39.75" customHeight="1" x14ac:dyDescent="0.3">
      <c r="A42" s="3"/>
      <c r="B42" s="175" t="s">
        <v>315</v>
      </c>
      <c r="C42" s="4"/>
    </row>
    <row r="43" spans="1:3" x14ac:dyDescent="0.3">
      <c r="A43" s="3"/>
      <c r="B43" s="187"/>
      <c r="C43" s="4"/>
    </row>
    <row r="44" spans="1:3" ht="14.85" customHeight="1" x14ac:dyDescent="0.3">
      <c r="A44" s="3"/>
      <c r="B44" s="20" t="s">
        <v>14</v>
      </c>
      <c r="C44" s="4"/>
    </row>
    <row r="45" spans="1:3" ht="37.9" customHeight="1" x14ac:dyDescent="0.3">
      <c r="A45" s="3"/>
      <c r="B45" s="175" t="s">
        <v>314</v>
      </c>
      <c r="C45" s="4"/>
    </row>
    <row r="46" spans="1:3" x14ac:dyDescent="0.3">
      <c r="A46" s="3"/>
      <c r="B46" s="187"/>
      <c r="C46" s="4"/>
    </row>
    <row r="47" spans="1:3" x14ac:dyDescent="0.3">
      <c r="A47" s="5"/>
      <c r="B47" s="335" t="s">
        <v>304</v>
      </c>
      <c r="C47" s="177"/>
    </row>
    <row r="48" spans="1:3" x14ac:dyDescent="0.3">
      <c r="A48" s="5"/>
      <c r="B48" s="335"/>
      <c r="C48" s="177"/>
    </row>
    <row r="49" spans="1:3" x14ac:dyDescent="0.3">
      <c r="A49" s="3"/>
      <c r="B49" s="20"/>
      <c r="C49" s="4"/>
    </row>
    <row r="50" spans="1:3" ht="27" x14ac:dyDescent="0.3">
      <c r="A50" s="3"/>
      <c r="B50" s="175" t="s">
        <v>468</v>
      </c>
      <c r="C50" s="4"/>
    </row>
    <row r="51" spans="1:3" hidden="1" x14ac:dyDescent="0.3">
      <c r="A51" s="3"/>
      <c r="B51" s="188"/>
      <c r="C51" s="4"/>
    </row>
    <row r="52" spans="1:3" hidden="1" x14ac:dyDescent="0.3">
      <c r="A52" s="3"/>
      <c r="B52" s="188"/>
      <c r="C52" s="4"/>
    </row>
    <row r="53" spans="1:3" ht="17.25" thickBot="1" x14ac:dyDescent="0.35">
      <c r="A53" s="56"/>
      <c r="B53" s="57"/>
      <c r="C53" s="189"/>
    </row>
  </sheetData>
  <sheetProtection algorithmName="SHA-512" hashValue="+Bx8+kIOlbDZQ/vqQ78l1vls625jhUVcW3PGvnU/3FB5LtG/a9/T5kvg4zmHjy2wXij5lo99n1+myn1EPMDihQ==" saltValue="Up2D6mYCUL0Wkz7eZg5Osw==" spinCount="100000" sheet="1" scenarios="1" deleteColumns="0"/>
  <mergeCells count="7">
    <mergeCell ref="B47:B48"/>
    <mergeCell ref="B1:B4"/>
    <mergeCell ref="B5:B6"/>
    <mergeCell ref="B10:B11"/>
    <mergeCell ref="B20:B21"/>
    <mergeCell ref="B15:B16"/>
    <mergeCell ref="B13:B14"/>
  </mergeCells>
  <conditionalFormatting sqref="B1">
    <cfRule type="containsText" dxfId="88" priority="32" operator="containsText" text="Vul in">
      <formula>NOT(ISERROR(SEARCH("Vul in",B1)))</formula>
    </cfRule>
  </conditionalFormatting>
  <conditionalFormatting sqref="B5">
    <cfRule type="containsText" dxfId="87" priority="30" operator="containsText" text="Vul in">
      <formula>NOT(ISERROR(SEARCH("Vul in",B5)))</formula>
    </cfRule>
  </conditionalFormatting>
  <conditionalFormatting sqref="B7">
    <cfRule type="containsText" dxfId="86" priority="26" operator="containsText" text="Vul in">
      <formula>NOT(ISERROR(SEARCH("Vul in",B7)))</formula>
    </cfRule>
  </conditionalFormatting>
  <conditionalFormatting sqref="B10">
    <cfRule type="containsText" dxfId="84" priority="24" operator="containsText" text="Vul in">
      <formula>NOT(ISERROR(SEARCH("Vul in",B10)))</formula>
    </cfRule>
  </conditionalFormatting>
  <conditionalFormatting sqref="B12">
    <cfRule type="containsText" dxfId="83" priority="20" operator="containsText" text="Vul in">
      <formula>NOT(ISERROR(SEARCH("Vul in",B12)))</formula>
    </cfRule>
  </conditionalFormatting>
  <conditionalFormatting sqref="B15">
    <cfRule type="containsText" dxfId="81" priority="18" operator="containsText" text="Vul in">
      <formula>NOT(ISERROR(SEARCH("Vul in",B15)))</formula>
    </cfRule>
  </conditionalFormatting>
  <conditionalFormatting sqref="B17">
    <cfRule type="containsText" dxfId="80" priority="14" operator="containsText" text="Vul in">
      <formula>NOT(ISERROR(SEARCH("Vul in",B17)))</formula>
    </cfRule>
  </conditionalFormatting>
  <conditionalFormatting sqref="B28">
    <cfRule type="containsText" dxfId="79" priority="1" operator="containsText" text="Vul in">
      <formula>NOT(ISERROR(SEARCH("Vul in",B28)))</formula>
    </cfRule>
  </conditionalFormatting>
  <conditionalFormatting sqref="B30 B45">
    <cfRule type="containsText" dxfId="78" priority="9" operator="containsText" text="Vul in">
      <formula>NOT(ISERROR(SEARCH("Vul in",B30)))</formula>
    </cfRule>
  </conditionalFormatting>
  <conditionalFormatting sqref="B33">
    <cfRule type="containsText" dxfId="77" priority="7" operator="containsText" text="Vul in">
      <formula>NOT(ISERROR(SEARCH("Vul in",B33)))</formula>
    </cfRule>
  </conditionalFormatting>
  <conditionalFormatting sqref="B36">
    <cfRule type="containsText" dxfId="76" priority="6" operator="containsText" text="Vul in">
      <formula>NOT(ISERROR(SEARCH("Vul in",B36)))</formula>
    </cfRule>
  </conditionalFormatting>
  <conditionalFormatting sqref="B39:B40 B42">
    <cfRule type="containsText" dxfId="75" priority="4" operator="containsText" text="Vul in">
      <formula>NOT(ISERROR(SEARCH("Vul in",B39)))</formula>
    </cfRule>
  </conditionalFormatting>
  <conditionalFormatting sqref="B47">
    <cfRule type="containsText" dxfId="74" priority="11" operator="containsText" text="Vul in">
      <formula>NOT(ISERROR(SEARCH("Vul in",B47)))</formula>
    </cfRule>
  </conditionalFormatting>
  <conditionalFormatting sqref="D1:XFD13">
    <cfRule type="containsText" dxfId="73" priority="19" operator="containsText" text="Vul in">
      <formula>NOT(ISERROR(SEARCH("Vul in",D1)))</formula>
    </cfRule>
  </conditionalFormatting>
  <conditionalFormatting sqref="D15:XFD17">
    <cfRule type="containsText" dxfId="72" priority="15" operator="containsText" text="Vul in">
      <formula>NOT(ISERROR(SEARCH("Vul in",D15)))</formula>
    </cfRule>
  </conditionalFormatting>
  <conditionalFormatting sqref="D28:XFD28">
    <cfRule type="containsText" dxfId="71" priority="2" operator="containsText" text="Vul in">
      <formula>NOT(ISERROR(SEARCH("Vul in",D28)))</formula>
    </cfRule>
  </conditionalFormatting>
  <conditionalFormatting sqref="D47:XFD48">
    <cfRule type="containsText" dxfId="70" priority="10" operator="containsText" text="Vul in">
      <formula>NOT(ISERROR(SEARCH("Vul in",D47)))</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8" operator="containsText" id="{7089BDA0-A277-4861-B388-53E861319102}">
            <xm:f>NOT(ISERROR(SEARCH("-",B7)))</xm:f>
            <xm:f>"-"</xm:f>
            <x14:dxf>
              <font>
                <color theme="1"/>
              </font>
              <fill>
                <patternFill>
                  <bgColor theme="0"/>
                </patternFill>
              </fill>
            </x14:dxf>
          </x14:cfRule>
          <xm:sqref>B7</xm:sqref>
        </x14:conditionalFormatting>
        <x14:conditionalFormatting xmlns:xm="http://schemas.microsoft.com/office/excel/2006/main">
          <x14:cfRule type="containsText" priority="22" operator="containsText" id="{1A445041-0834-4AD6-B6E8-D057145D1A7B}">
            <xm:f>NOT(ISERROR(SEARCH("-",B12)))</xm:f>
            <xm:f>"-"</xm:f>
            <x14:dxf>
              <font>
                <color theme="1"/>
              </font>
              <fill>
                <patternFill>
                  <bgColor theme="0"/>
                </patternFill>
              </fill>
            </x14:dxf>
          </x14:cfRule>
          <xm:sqref>B12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B498-A69C-4FAB-8FAF-21DC0F6E9302}">
  <dimension ref="A1:AS195"/>
  <sheetViews>
    <sheetView showGridLines="0" topLeftCell="A46" zoomScale="120" zoomScaleNormal="120" workbookViewId="0">
      <selection activeCell="B67" sqref="B67:M69"/>
    </sheetView>
  </sheetViews>
  <sheetFormatPr defaultColWidth="8.625" defaultRowHeight="16.5" x14ac:dyDescent="0.3"/>
  <cols>
    <col min="1" max="1" width="3.625" style="20" customWidth="1"/>
    <col min="2" max="9" width="8.625" style="2" customWidth="1"/>
    <col min="10" max="12" width="9.75" style="2" bestFit="1" customWidth="1"/>
    <col min="13" max="14" width="8.625" style="2"/>
    <col min="15" max="15" width="8.625" style="10"/>
    <col min="16" max="16" width="11.875" style="10" bestFit="1" customWidth="1"/>
    <col min="17" max="29" width="8.625" style="10"/>
    <col min="30" max="16384" width="8.625" style="2"/>
  </cols>
  <sheetData>
    <row r="1" spans="1:14" ht="23.1" customHeight="1" x14ac:dyDescent="0.3">
      <c r="A1" s="1"/>
      <c r="B1" s="413" t="s">
        <v>460</v>
      </c>
      <c r="C1" s="414"/>
      <c r="D1" s="414"/>
      <c r="E1" s="414"/>
      <c r="F1" s="414"/>
      <c r="G1" s="414"/>
      <c r="H1" s="414"/>
      <c r="I1" s="414"/>
      <c r="J1" s="414"/>
      <c r="K1" s="7"/>
      <c r="L1" s="8"/>
      <c r="M1" s="8"/>
      <c r="N1" s="9"/>
    </row>
    <row r="2" spans="1:14" ht="15.6" customHeight="1" x14ac:dyDescent="0.3">
      <c r="A2" s="3"/>
      <c r="B2" s="415"/>
      <c r="C2" s="415"/>
      <c r="D2" s="415"/>
      <c r="E2" s="415"/>
      <c r="F2" s="415"/>
      <c r="G2" s="415"/>
      <c r="H2" s="415"/>
      <c r="I2" s="415"/>
      <c r="J2" s="415"/>
      <c r="K2" s="11"/>
      <c r="L2" s="12"/>
      <c r="M2" s="12"/>
      <c r="N2" s="13"/>
    </row>
    <row r="3" spans="1:14" ht="14.1" customHeight="1" x14ac:dyDescent="0.3">
      <c r="A3" s="3"/>
      <c r="B3" s="415"/>
      <c r="C3" s="415"/>
      <c r="D3" s="415"/>
      <c r="E3" s="415"/>
      <c r="F3" s="415"/>
      <c r="G3" s="415"/>
      <c r="H3" s="415"/>
      <c r="I3" s="415"/>
      <c r="J3" s="415"/>
      <c r="K3" s="11"/>
      <c r="L3" s="12"/>
      <c r="M3" s="12"/>
      <c r="N3" s="13"/>
    </row>
    <row r="4" spans="1:14" ht="13.35" customHeight="1" x14ac:dyDescent="0.3">
      <c r="A4" s="3"/>
      <c r="B4" s="415"/>
      <c r="C4" s="415"/>
      <c r="D4" s="415"/>
      <c r="E4" s="415"/>
      <c r="F4" s="415"/>
      <c r="G4" s="415"/>
      <c r="H4" s="415"/>
      <c r="I4" s="415"/>
      <c r="J4" s="415"/>
      <c r="K4" s="11"/>
      <c r="L4" s="12"/>
      <c r="M4" s="12"/>
      <c r="N4" s="13"/>
    </row>
    <row r="5" spans="1:14" x14ac:dyDescent="0.3">
      <c r="A5" s="5"/>
      <c r="B5" s="335" t="s">
        <v>15</v>
      </c>
      <c r="C5" s="335"/>
      <c r="D5" s="335"/>
      <c r="E5" s="335"/>
      <c r="F5" s="335"/>
      <c r="G5" s="335"/>
      <c r="H5" s="335"/>
      <c r="I5" s="335"/>
      <c r="J5" s="335"/>
      <c r="K5" s="335"/>
      <c r="L5" s="335"/>
      <c r="M5" s="335"/>
      <c r="N5" s="398"/>
    </row>
    <row r="6" spans="1:14" x14ac:dyDescent="0.3">
      <c r="A6" s="5"/>
      <c r="B6" s="335"/>
      <c r="C6" s="335"/>
      <c r="D6" s="335"/>
      <c r="E6" s="335"/>
      <c r="F6" s="335"/>
      <c r="G6" s="335"/>
      <c r="H6" s="335"/>
      <c r="I6" s="335"/>
      <c r="J6" s="335"/>
      <c r="K6" s="335"/>
      <c r="L6" s="335"/>
      <c r="M6" s="335"/>
      <c r="N6" s="398"/>
    </row>
    <row r="7" spans="1:14" x14ac:dyDescent="0.3">
      <c r="A7" s="69"/>
      <c r="B7" s="132"/>
      <c r="C7" s="132"/>
      <c r="D7" s="132"/>
      <c r="E7" s="132"/>
      <c r="F7" s="132"/>
      <c r="G7" s="132"/>
      <c r="H7" s="132"/>
      <c r="I7" s="132"/>
      <c r="J7" s="132"/>
      <c r="K7" s="132"/>
      <c r="L7" s="132"/>
      <c r="M7" s="132"/>
      <c r="N7" s="70"/>
    </row>
    <row r="8" spans="1:14" x14ac:dyDescent="0.3">
      <c r="A8" s="3"/>
      <c r="B8" s="402" t="s">
        <v>16</v>
      </c>
      <c r="C8" s="402"/>
      <c r="D8" s="402"/>
      <c r="E8" s="402"/>
      <c r="F8" s="402"/>
      <c r="G8" s="402"/>
      <c r="H8" s="402"/>
      <c r="I8" s="402"/>
      <c r="J8" s="402"/>
      <c r="K8" s="402"/>
      <c r="L8" s="402"/>
      <c r="M8" s="402"/>
      <c r="N8" s="60"/>
    </row>
    <row r="9" spans="1:14" x14ac:dyDescent="0.3">
      <c r="A9" s="3"/>
      <c r="B9" s="394" t="s">
        <v>387</v>
      </c>
      <c r="C9" s="394"/>
      <c r="D9" s="394"/>
      <c r="E9" s="394"/>
      <c r="F9" s="394"/>
      <c r="G9" s="394"/>
      <c r="H9" s="394"/>
      <c r="I9" s="394"/>
      <c r="J9" s="394"/>
      <c r="K9" s="394"/>
      <c r="L9" s="394"/>
      <c r="M9" s="394"/>
      <c r="N9" s="60"/>
    </row>
    <row r="10" spans="1:14" ht="16.5" customHeight="1" x14ac:dyDescent="0.3">
      <c r="A10" s="3"/>
      <c r="B10" s="394"/>
      <c r="C10" s="394"/>
      <c r="D10" s="394"/>
      <c r="E10" s="394"/>
      <c r="F10" s="394"/>
      <c r="G10" s="394"/>
      <c r="H10" s="394"/>
      <c r="I10" s="394"/>
      <c r="J10" s="394"/>
      <c r="K10" s="394"/>
      <c r="L10" s="394"/>
      <c r="M10" s="394"/>
      <c r="N10" s="60"/>
    </row>
    <row r="11" spans="1:14" x14ac:dyDescent="0.3">
      <c r="A11" s="3"/>
      <c r="B11" s="133"/>
      <c r="C11" s="133"/>
      <c r="D11" s="133"/>
      <c r="E11" s="133"/>
      <c r="F11" s="20"/>
      <c r="G11" s="20"/>
      <c r="H11" s="20"/>
      <c r="I11" s="20"/>
      <c r="J11" s="20"/>
      <c r="K11" s="20"/>
      <c r="L11" s="20"/>
      <c r="M11" s="20"/>
      <c r="N11" s="4"/>
    </row>
    <row r="12" spans="1:14" ht="14.85" customHeight="1" x14ac:dyDescent="0.35">
      <c r="A12" s="3"/>
      <c r="B12" s="417" t="s">
        <v>17</v>
      </c>
      <c r="C12" s="417"/>
      <c r="D12" s="417"/>
      <c r="E12" s="407"/>
      <c r="F12" s="407"/>
      <c r="G12" s="407"/>
      <c r="H12" s="407"/>
      <c r="I12" s="407"/>
      <c r="J12" s="407"/>
      <c r="K12" s="20"/>
      <c r="L12" s="20"/>
      <c r="M12" s="20"/>
      <c r="N12" s="4"/>
    </row>
    <row r="13" spans="1:14" ht="17.25" x14ac:dyDescent="0.35">
      <c r="A13" s="3"/>
      <c r="B13" s="417" t="s">
        <v>18</v>
      </c>
      <c r="C13" s="417"/>
      <c r="D13" s="417"/>
      <c r="E13" s="407"/>
      <c r="F13" s="407"/>
      <c r="G13" s="407"/>
      <c r="H13" s="407"/>
      <c r="I13" s="407"/>
      <c r="J13" s="407"/>
      <c r="K13" s="20"/>
      <c r="L13" s="20"/>
      <c r="M13" s="20"/>
      <c r="N13" s="4"/>
    </row>
    <row r="14" spans="1:14" ht="17.25" x14ac:dyDescent="0.35">
      <c r="A14" s="3"/>
      <c r="B14" s="417" t="s">
        <v>19</v>
      </c>
      <c r="C14" s="417"/>
      <c r="D14" s="417"/>
      <c r="E14" s="407"/>
      <c r="F14" s="407"/>
      <c r="G14" s="407"/>
      <c r="H14" s="407"/>
      <c r="I14" s="407"/>
      <c r="J14" s="407"/>
      <c r="K14" s="20"/>
      <c r="L14" s="20"/>
      <c r="M14" s="20"/>
      <c r="N14" s="4"/>
    </row>
    <row r="15" spans="1:14" ht="17.25" x14ac:dyDescent="0.35">
      <c r="A15" s="3"/>
      <c r="B15" s="417" t="s">
        <v>20</v>
      </c>
      <c r="C15" s="417"/>
      <c r="D15" s="417"/>
      <c r="E15" s="407"/>
      <c r="F15" s="407"/>
      <c r="G15" s="407"/>
      <c r="H15" s="407"/>
      <c r="I15" s="407"/>
      <c r="J15" s="407"/>
      <c r="K15" s="20"/>
      <c r="L15" s="20"/>
      <c r="M15" s="20"/>
      <c r="N15" s="4"/>
    </row>
    <row r="16" spans="1:14" ht="17.25" x14ac:dyDescent="0.35">
      <c r="A16" s="3"/>
      <c r="B16" s="134"/>
      <c r="C16" s="134"/>
      <c r="D16" s="134"/>
      <c r="E16" s="135"/>
      <c r="F16" s="135"/>
      <c r="G16" s="135"/>
      <c r="H16" s="135"/>
      <c r="I16" s="135"/>
      <c r="J16" s="135"/>
      <c r="K16" s="20"/>
      <c r="L16" s="20"/>
      <c r="M16" s="20"/>
      <c r="N16" s="4"/>
    </row>
    <row r="17" spans="1:14" x14ac:dyDescent="0.3">
      <c r="A17" s="3"/>
      <c r="B17" s="420" t="s">
        <v>316</v>
      </c>
      <c r="C17" s="421"/>
      <c r="D17" s="421"/>
      <c r="E17" s="419" t="s">
        <v>306</v>
      </c>
      <c r="F17" s="419"/>
      <c r="G17" s="418" t="s">
        <v>317</v>
      </c>
      <c r="H17" s="418"/>
      <c r="I17" s="418"/>
      <c r="J17" s="418"/>
      <c r="K17" s="418"/>
      <c r="L17" s="418"/>
      <c r="M17" s="20"/>
      <c r="N17" s="4"/>
    </row>
    <row r="18" spans="1:14" x14ac:dyDescent="0.3">
      <c r="A18" s="3"/>
      <c r="B18" s="421"/>
      <c r="C18" s="421"/>
      <c r="D18" s="421"/>
      <c r="E18" s="419"/>
      <c r="F18" s="419"/>
      <c r="G18" s="418"/>
      <c r="H18" s="418"/>
      <c r="I18" s="418"/>
      <c r="J18" s="418"/>
      <c r="K18" s="418"/>
      <c r="L18" s="418"/>
      <c r="M18" s="20"/>
      <c r="N18" s="4"/>
    </row>
    <row r="19" spans="1:14" ht="15" customHeight="1" x14ac:dyDescent="0.3">
      <c r="A19" s="3"/>
      <c r="B19" s="409" t="s">
        <v>21</v>
      </c>
      <c r="C19" s="409"/>
      <c r="D19" s="409"/>
      <c r="E19" s="368"/>
      <c r="F19" s="373" t="s">
        <v>22</v>
      </c>
      <c r="G19" s="408" t="s">
        <v>23</v>
      </c>
      <c r="H19" s="408"/>
      <c r="I19" s="408"/>
      <c r="J19" s="408"/>
      <c r="K19" s="408"/>
      <c r="L19" s="408"/>
      <c r="M19" s="20"/>
      <c r="N19" s="73"/>
    </row>
    <row r="20" spans="1:14" ht="15" customHeight="1" x14ac:dyDescent="0.3">
      <c r="A20" s="3"/>
      <c r="B20" s="409"/>
      <c r="C20" s="409"/>
      <c r="D20" s="409"/>
      <c r="E20" s="368"/>
      <c r="F20" s="373"/>
      <c r="G20" s="408"/>
      <c r="H20" s="408"/>
      <c r="I20" s="408"/>
      <c r="J20" s="408"/>
      <c r="K20" s="408"/>
      <c r="L20" s="408"/>
      <c r="M20" s="20"/>
      <c r="N20" s="74"/>
    </row>
    <row r="21" spans="1:14" x14ac:dyDescent="0.3">
      <c r="A21" s="3"/>
      <c r="B21" s="409" t="s">
        <v>24</v>
      </c>
      <c r="C21" s="409"/>
      <c r="D21" s="409"/>
      <c r="E21" s="368"/>
      <c r="F21" s="373" t="s">
        <v>22</v>
      </c>
      <c r="G21" s="416" t="s">
        <v>25</v>
      </c>
      <c r="H21" s="416"/>
      <c r="I21" s="416"/>
      <c r="J21" s="416"/>
      <c r="K21" s="416"/>
      <c r="L21" s="416"/>
      <c r="M21" s="20"/>
      <c r="N21" s="74"/>
    </row>
    <row r="22" spans="1:14" x14ac:dyDescent="0.3">
      <c r="A22" s="3"/>
      <c r="B22" s="409"/>
      <c r="C22" s="409"/>
      <c r="D22" s="409"/>
      <c r="E22" s="368"/>
      <c r="F22" s="373"/>
      <c r="G22" s="416"/>
      <c r="H22" s="416"/>
      <c r="I22" s="416"/>
      <c r="J22" s="416"/>
      <c r="K22" s="416"/>
      <c r="L22" s="416"/>
      <c r="M22" s="20"/>
      <c r="N22" s="74"/>
    </row>
    <row r="23" spans="1:14" x14ac:dyDescent="0.3">
      <c r="A23" s="3"/>
      <c r="B23" s="409" t="s">
        <v>26</v>
      </c>
      <c r="C23" s="409"/>
      <c r="D23" s="409"/>
      <c r="E23" s="368"/>
      <c r="F23" s="373" t="s">
        <v>22</v>
      </c>
      <c r="G23" s="416" t="s">
        <v>27</v>
      </c>
      <c r="H23" s="416"/>
      <c r="I23" s="416"/>
      <c r="J23" s="416"/>
      <c r="K23" s="416"/>
      <c r="L23" s="416"/>
      <c r="M23" s="20"/>
      <c r="N23" s="74"/>
    </row>
    <row r="24" spans="1:14" x14ac:dyDescent="0.3">
      <c r="A24" s="3"/>
      <c r="B24" s="409"/>
      <c r="C24" s="409"/>
      <c r="D24" s="409"/>
      <c r="E24" s="368"/>
      <c r="F24" s="373"/>
      <c r="G24" s="416"/>
      <c r="H24" s="416"/>
      <c r="I24" s="416"/>
      <c r="J24" s="416"/>
      <c r="K24" s="416"/>
      <c r="L24" s="416"/>
      <c r="M24" s="20"/>
      <c r="N24" s="74"/>
    </row>
    <row r="25" spans="1:14" x14ac:dyDescent="0.3">
      <c r="A25" s="3"/>
      <c r="B25" s="409" t="s">
        <v>28</v>
      </c>
      <c r="C25" s="409"/>
      <c r="D25" s="409"/>
      <c r="E25" s="368"/>
      <c r="F25" s="373" t="s">
        <v>29</v>
      </c>
      <c r="G25" s="416" t="s">
        <v>308</v>
      </c>
      <c r="H25" s="416"/>
      <c r="I25" s="416"/>
      <c r="J25" s="416"/>
      <c r="K25" s="416"/>
      <c r="L25" s="416"/>
      <c r="M25" s="20"/>
      <c r="N25" s="74"/>
    </row>
    <row r="26" spans="1:14" x14ac:dyDescent="0.3">
      <c r="A26" s="3"/>
      <c r="B26" s="409"/>
      <c r="C26" s="409"/>
      <c r="D26" s="409"/>
      <c r="E26" s="368"/>
      <c r="F26" s="373"/>
      <c r="G26" s="416"/>
      <c r="H26" s="416"/>
      <c r="I26" s="416"/>
      <c r="J26" s="416"/>
      <c r="K26" s="416"/>
      <c r="L26" s="416"/>
      <c r="M26" s="20"/>
      <c r="N26" s="74"/>
    </row>
    <row r="27" spans="1:14" ht="14.85" customHeight="1" x14ac:dyDescent="0.3">
      <c r="A27" s="3"/>
      <c r="B27" s="412" t="s">
        <v>30</v>
      </c>
      <c r="C27" s="412"/>
      <c r="D27" s="412"/>
      <c r="E27" s="368"/>
      <c r="F27" s="373" t="s">
        <v>31</v>
      </c>
      <c r="G27" s="408" t="s">
        <v>32</v>
      </c>
      <c r="H27" s="408"/>
      <c r="I27" s="408"/>
      <c r="J27" s="408"/>
      <c r="K27" s="408"/>
      <c r="L27" s="408"/>
      <c r="M27" s="20"/>
      <c r="N27" s="74"/>
    </row>
    <row r="28" spans="1:14" x14ac:dyDescent="0.3">
      <c r="A28" s="3"/>
      <c r="B28" s="412"/>
      <c r="C28" s="412"/>
      <c r="D28" s="412"/>
      <c r="E28" s="368"/>
      <c r="F28" s="373"/>
      <c r="G28" s="408"/>
      <c r="H28" s="408"/>
      <c r="I28" s="408"/>
      <c r="J28" s="408"/>
      <c r="K28" s="408"/>
      <c r="L28" s="408"/>
      <c r="M28" s="20"/>
      <c r="N28" s="73"/>
    </row>
    <row r="29" spans="1:14" ht="15" customHeight="1" x14ac:dyDescent="0.3">
      <c r="A29" s="3"/>
      <c r="B29" s="409" t="s">
        <v>33</v>
      </c>
      <c r="C29" s="409"/>
      <c r="D29" s="409"/>
      <c r="E29" s="374" t="str">
        <f>IF((E19&lt;=500.001),"Kleinschalig project",IF((E19&gt;=2000.01),"Grootschalig project","Middelgroot project"))</f>
        <v>Kleinschalig project</v>
      </c>
      <c r="F29" s="375"/>
      <c r="G29" s="408" t="s">
        <v>385</v>
      </c>
      <c r="H29" s="408"/>
      <c r="I29" s="408"/>
      <c r="J29" s="408"/>
      <c r="K29" s="408"/>
      <c r="L29" s="408"/>
      <c r="M29" s="20"/>
      <c r="N29" s="73"/>
    </row>
    <row r="30" spans="1:14" ht="22.5" customHeight="1" x14ac:dyDescent="0.3">
      <c r="A30" s="3"/>
      <c r="B30" s="409"/>
      <c r="C30" s="409"/>
      <c r="D30" s="409"/>
      <c r="E30" s="376"/>
      <c r="F30" s="377"/>
      <c r="G30" s="408"/>
      <c r="H30" s="408"/>
      <c r="I30" s="408"/>
      <c r="J30" s="408"/>
      <c r="K30" s="408"/>
      <c r="L30" s="408"/>
      <c r="M30" s="20"/>
      <c r="N30" s="73"/>
    </row>
    <row r="31" spans="1:14" ht="15" customHeight="1" x14ac:dyDescent="0.35">
      <c r="A31" s="3"/>
      <c r="B31" s="136"/>
      <c r="C31" s="136"/>
      <c r="D31" s="136"/>
      <c r="E31" s="136"/>
      <c r="F31" s="137"/>
      <c r="G31" s="76"/>
      <c r="H31" s="20"/>
      <c r="I31" s="62"/>
      <c r="J31" s="62"/>
      <c r="K31" s="62"/>
      <c r="L31" s="62"/>
      <c r="M31" s="62"/>
      <c r="N31" s="66"/>
    </row>
    <row r="32" spans="1:14" x14ac:dyDescent="0.3">
      <c r="A32" s="14"/>
      <c r="B32" s="335" t="s">
        <v>34</v>
      </c>
      <c r="C32" s="335"/>
      <c r="D32" s="335"/>
      <c r="E32" s="335"/>
      <c r="F32" s="335"/>
      <c r="G32" s="335"/>
      <c r="H32" s="335"/>
      <c r="I32" s="335"/>
      <c r="J32" s="335"/>
      <c r="K32" s="335"/>
      <c r="L32" s="335"/>
      <c r="M32" s="335"/>
      <c r="N32" s="398"/>
    </row>
    <row r="33" spans="1:14" x14ac:dyDescent="0.3">
      <c r="A33" s="14"/>
      <c r="B33" s="335"/>
      <c r="C33" s="335"/>
      <c r="D33" s="335"/>
      <c r="E33" s="335"/>
      <c r="F33" s="335"/>
      <c r="G33" s="335"/>
      <c r="H33" s="335"/>
      <c r="I33" s="335"/>
      <c r="J33" s="335"/>
      <c r="K33" s="335"/>
      <c r="L33" s="335"/>
      <c r="M33" s="335"/>
      <c r="N33" s="398"/>
    </row>
    <row r="34" spans="1:14" x14ac:dyDescent="0.3">
      <c r="A34" s="6"/>
      <c r="B34" s="410" t="s">
        <v>35</v>
      </c>
      <c r="C34" s="410"/>
      <c r="D34" s="410"/>
      <c r="E34" s="410"/>
      <c r="F34" s="410"/>
      <c r="G34" s="410"/>
      <c r="H34" s="410"/>
      <c r="I34" s="410"/>
      <c r="J34" s="410"/>
      <c r="K34" s="410"/>
      <c r="L34" s="410"/>
      <c r="M34" s="410"/>
      <c r="N34" s="411"/>
    </row>
    <row r="35" spans="1:14" x14ac:dyDescent="0.3">
      <c r="A35" s="3"/>
      <c r="B35" s="59"/>
      <c r="C35" s="59"/>
      <c r="D35" s="138"/>
      <c r="E35" s="138"/>
      <c r="F35" s="138"/>
      <c r="G35" s="138"/>
      <c r="H35" s="139"/>
      <c r="I35" s="139"/>
      <c r="J35" s="20"/>
      <c r="K35" s="20"/>
      <c r="L35" s="20"/>
      <c r="M35" s="20"/>
      <c r="N35" s="4"/>
    </row>
    <row r="36" spans="1:14" x14ac:dyDescent="0.3">
      <c r="A36" s="3"/>
      <c r="B36" s="402" t="s">
        <v>16</v>
      </c>
      <c r="C36" s="402"/>
      <c r="D36" s="402"/>
      <c r="E36" s="402"/>
      <c r="F36" s="402"/>
      <c r="G36" s="402"/>
      <c r="H36" s="402"/>
      <c r="I36" s="402"/>
      <c r="J36" s="402"/>
      <c r="K36" s="402"/>
      <c r="L36" s="402"/>
      <c r="M36" s="402"/>
      <c r="N36" s="60"/>
    </row>
    <row r="37" spans="1:14" x14ac:dyDescent="0.3">
      <c r="A37" s="3"/>
      <c r="B37" s="394" t="s">
        <v>386</v>
      </c>
      <c r="C37" s="394"/>
      <c r="D37" s="394"/>
      <c r="E37" s="394"/>
      <c r="F37" s="394"/>
      <c r="G37" s="394"/>
      <c r="H37" s="394"/>
      <c r="I37" s="394"/>
      <c r="J37" s="394"/>
      <c r="K37" s="394"/>
      <c r="L37" s="394"/>
      <c r="M37" s="394"/>
      <c r="N37" s="60"/>
    </row>
    <row r="38" spans="1:14" x14ac:dyDescent="0.3">
      <c r="A38" s="3"/>
      <c r="B38" s="394"/>
      <c r="C38" s="394"/>
      <c r="D38" s="394"/>
      <c r="E38" s="394"/>
      <c r="F38" s="394"/>
      <c r="G38" s="394"/>
      <c r="H38" s="394"/>
      <c r="I38" s="394"/>
      <c r="J38" s="394"/>
      <c r="K38" s="394"/>
      <c r="L38" s="394"/>
      <c r="M38" s="394"/>
      <c r="N38" s="60"/>
    </row>
    <row r="39" spans="1:14" x14ac:dyDescent="0.3">
      <c r="A39" s="3"/>
      <c r="B39" s="68"/>
      <c r="C39" s="68"/>
      <c r="D39" s="400" t="s">
        <v>36</v>
      </c>
      <c r="E39" s="400"/>
      <c r="F39" s="400" t="s">
        <v>37</v>
      </c>
      <c r="G39" s="400"/>
      <c r="H39" s="397" t="s">
        <v>38</v>
      </c>
      <c r="I39" s="397"/>
      <c r="J39" s="20"/>
      <c r="K39" s="20"/>
      <c r="L39" s="20"/>
      <c r="M39" s="20"/>
      <c r="N39" s="4"/>
    </row>
    <row r="40" spans="1:14" ht="14.25" customHeight="1" x14ac:dyDescent="0.3">
      <c r="A40" s="3"/>
      <c r="B40" s="422" t="s">
        <v>39</v>
      </c>
      <c r="C40" s="423"/>
      <c r="D40" s="369">
        <f>ROUND(E21/100*1,0)</f>
        <v>0</v>
      </c>
      <c r="E40" s="369"/>
      <c r="F40" s="371">
        <f>Maatregelen!K82</f>
        <v>0</v>
      </c>
      <c r="G40" s="372"/>
      <c r="H40" s="378" t="str">
        <f t="shared" ref="H40:H42" si="0">IF(ISERROR(F40/D40),"",F40/D40)</f>
        <v/>
      </c>
      <c r="I40" s="340" t="s">
        <v>309</v>
      </c>
      <c r="J40" s="340"/>
      <c r="K40" s="340"/>
      <c r="L40" s="340"/>
      <c r="M40" s="340"/>
      <c r="N40" s="341"/>
    </row>
    <row r="41" spans="1:14" ht="14.45" customHeight="1" x14ac:dyDescent="0.3">
      <c r="A41" s="3"/>
      <c r="B41" s="422"/>
      <c r="C41" s="423"/>
      <c r="D41" s="370"/>
      <c r="E41" s="370"/>
      <c r="F41" s="349"/>
      <c r="G41" s="350"/>
      <c r="H41" s="378"/>
      <c r="I41" s="340"/>
      <c r="J41" s="340"/>
      <c r="K41" s="340"/>
      <c r="L41" s="340"/>
      <c r="M41" s="340"/>
      <c r="N41" s="341"/>
    </row>
    <row r="42" spans="1:14" ht="14.1" customHeight="1" x14ac:dyDescent="0.3">
      <c r="A42" s="3"/>
      <c r="B42" s="424" t="s">
        <v>40</v>
      </c>
      <c r="C42" s="425"/>
      <c r="D42" s="370">
        <f>IF(E17="renovatie",E19/100,E19/100*2)</f>
        <v>0</v>
      </c>
      <c r="E42" s="370"/>
      <c r="F42" s="347">
        <f>Maatregelen!L82</f>
        <v>0</v>
      </c>
      <c r="G42" s="348"/>
      <c r="H42" s="378" t="str">
        <f t="shared" si="0"/>
        <v/>
      </c>
      <c r="I42" s="340" t="s">
        <v>310</v>
      </c>
      <c r="J42" s="340"/>
      <c r="K42" s="340"/>
      <c r="L42" s="340"/>
      <c r="M42" s="340"/>
      <c r="N42" s="341"/>
    </row>
    <row r="43" spans="1:14" ht="16.5" customHeight="1" x14ac:dyDescent="0.3">
      <c r="A43" s="3"/>
      <c r="B43" s="426"/>
      <c r="C43" s="427"/>
      <c r="D43" s="370"/>
      <c r="E43" s="370"/>
      <c r="F43" s="349"/>
      <c r="G43" s="350"/>
      <c r="H43" s="378"/>
      <c r="I43" s="340"/>
      <c r="J43" s="340"/>
      <c r="K43" s="340"/>
      <c r="L43" s="340"/>
      <c r="M43" s="340"/>
      <c r="N43" s="341"/>
    </row>
    <row r="44" spans="1:14" ht="16.5" customHeight="1" x14ac:dyDescent="0.3">
      <c r="A44" s="3"/>
      <c r="B44" s="435" t="s">
        <v>4</v>
      </c>
      <c r="C44" s="436"/>
      <c r="D44" s="387">
        <f>IF(E17="renovatie",0,(E19/100*5))</f>
        <v>0</v>
      </c>
      <c r="E44" s="388"/>
      <c r="F44" s="347">
        <f>Maatregelen!M82</f>
        <v>0</v>
      </c>
      <c r="G44" s="348"/>
      <c r="H44" s="378" t="str">
        <f t="shared" ref="H44" si="1">IF(ISERROR(F44/D44),"",F44/D44)</f>
        <v/>
      </c>
      <c r="I44" s="340" t="s">
        <v>311</v>
      </c>
      <c r="J44" s="340"/>
      <c r="K44" s="340"/>
      <c r="L44" s="340"/>
      <c r="M44" s="340"/>
      <c r="N44" s="341"/>
    </row>
    <row r="45" spans="1:14" ht="16.5" customHeight="1" x14ac:dyDescent="0.3">
      <c r="A45" s="3"/>
      <c r="B45" s="435"/>
      <c r="C45" s="436"/>
      <c r="D45" s="389"/>
      <c r="E45" s="390"/>
      <c r="F45" s="349"/>
      <c r="G45" s="350"/>
      <c r="H45" s="378"/>
      <c r="I45" s="340"/>
      <c r="J45" s="340"/>
      <c r="K45" s="340"/>
      <c r="L45" s="340"/>
      <c r="M45" s="340"/>
      <c r="N45" s="341"/>
    </row>
    <row r="46" spans="1:14" ht="16.5" customHeight="1" x14ac:dyDescent="0.3">
      <c r="A46" s="3"/>
      <c r="B46" s="381" t="s">
        <v>5</v>
      </c>
      <c r="C46" s="381"/>
      <c r="D46" s="387">
        <f>IF(E17="renovatie",0,((E19/100*1)+(0.1*E27)))</f>
        <v>0</v>
      </c>
      <c r="E46" s="388"/>
      <c r="F46" s="371">
        <f>Maatregelen!N82</f>
        <v>0</v>
      </c>
      <c r="G46" s="372"/>
      <c r="H46" s="378" t="str">
        <f t="shared" ref="H46:H48" si="2">IF(ISERROR(F46/D46),"",F46/D46)</f>
        <v/>
      </c>
      <c r="I46" s="340" t="s">
        <v>312</v>
      </c>
      <c r="J46" s="340"/>
      <c r="K46" s="340"/>
      <c r="L46" s="340"/>
      <c r="M46" s="340"/>
      <c r="N46" s="341"/>
    </row>
    <row r="47" spans="1:14" ht="16.5" customHeight="1" x14ac:dyDescent="0.3">
      <c r="A47" s="3"/>
      <c r="B47" s="381"/>
      <c r="C47" s="381"/>
      <c r="D47" s="389"/>
      <c r="E47" s="390"/>
      <c r="F47" s="349"/>
      <c r="G47" s="350"/>
      <c r="H47" s="378"/>
      <c r="I47" s="340"/>
      <c r="J47" s="340"/>
      <c r="K47" s="340"/>
      <c r="L47" s="340"/>
      <c r="M47" s="340"/>
      <c r="N47" s="341"/>
    </row>
    <row r="48" spans="1:14" ht="16.5" customHeight="1" x14ac:dyDescent="0.3">
      <c r="A48" s="3"/>
      <c r="B48" s="382" t="s">
        <v>41</v>
      </c>
      <c r="C48" s="382"/>
      <c r="D48" s="370">
        <f>IF(E17="renovatie",((E19*0.4)/100)+E27,(((E19*0.4)+IF((((E19-E21)*0.3)-((E25*0.5)*SQRT(E21)))&lt;0,0,(((E19-E21)*0.3)-((E25*0.5)*SQRT(E21))))+((E19/(3.14*300^2))*200))))/100+E27</f>
        <v>0</v>
      </c>
      <c r="E48" s="370"/>
      <c r="F48" s="347">
        <f>Maatregelen!O82</f>
        <v>0</v>
      </c>
      <c r="G48" s="348"/>
      <c r="H48" s="378" t="str">
        <f t="shared" si="2"/>
        <v/>
      </c>
      <c r="I48" s="340" t="s">
        <v>420</v>
      </c>
      <c r="J48" s="340"/>
      <c r="K48" s="340"/>
      <c r="L48" s="340"/>
      <c r="M48" s="340"/>
      <c r="N48" s="341"/>
    </row>
    <row r="49" spans="1:45" ht="16.5" customHeight="1" x14ac:dyDescent="0.3">
      <c r="A49" s="3"/>
      <c r="B49" s="382"/>
      <c r="C49" s="382"/>
      <c r="D49" s="370"/>
      <c r="E49" s="370"/>
      <c r="F49" s="349"/>
      <c r="G49" s="350"/>
      <c r="H49" s="378"/>
      <c r="I49" s="340"/>
      <c r="J49" s="340"/>
      <c r="K49" s="340"/>
      <c r="L49" s="340"/>
      <c r="M49" s="340"/>
      <c r="N49" s="341"/>
    </row>
    <row r="50" spans="1:45" x14ac:dyDescent="0.3">
      <c r="A50" s="3"/>
      <c r="B50" s="140"/>
      <c r="C50" s="140"/>
      <c r="D50" s="140"/>
      <c r="E50" s="140"/>
      <c r="F50" s="140"/>
      <c r="G50" s="140"/>
      <c r="H50" s="140"/>
      <c r="I50" s="59"/>
      <c r="J50" s="140"/>
      <c r="K50" s="140"/>
      <c r="L50" s="140"/>
      <c r="M50" s="140"/>
      <c r="N50" s="67"/>
    </row>
    <row r="51" spans="1:45" x14ac:dyDescent="0.3">
      <c r="A51" s="6"/>
      <c r="B51" s="410" t="s">
        <v>7</v>
      </c>
      <c r="C51" s="410"/>
      <c r="D51" s="410"/>
      <c r="E51" s="410"/>
      <c r="F51" s="410"/>
      <c r="G51" s="410"/>
      <c r="H51" s="410"/>
      <c r="I51" s="410"/>
      <c r="J51" s="410"/>
      <c r="K51" s="410"/>
      <c r="L51" s="410"/>
      <c r="M51" s="410"/>
      <c r="N51" s="411"/>
    </row>
    <row r="52" spans="1:45" x14ac:dyDescent="0.3">
      <c r="A52" s="3"/>
      <c r="B52" s="20"/>
      <c r="C52" s="20"/>
      <c r="D52" s="20"/>
      <c r="E52" s="20"/>
      <c r="F52" s="20"/>
      <c r="G52" s="20"/>
      <c r="H52" s="141"/>
      <c r="I52" s="142"/>
      <c r="J52" s="142"/>
      <c r="K52" s="142"/>
      <c r="L52" s="142"/>
      <c r="M52" s="142"/>
      <c r="N52" s="63"/>
      <c r="AE52" s="16"/>
      <c r="AF52" s="16"/>
      <c r="AG52" s="16"/>
      <c r="AH52" s="16"/>
      <c r="AI52" s="16"/>
      <c r="AJ52" s="16"/>
      <c r="AK52" s="16"/>
      <c r="AL52" s="16"/>
      <c r="AM52" s="16"/>
      <c r="AN52" s="16"/>
      <c r="AO52" s="16"/>
      <c r="AP52" s="16"/>
      <c r="AQ52" s="16"/>
      <c r="AR52" s="16"/>
      <c r="AS52" s="16"/>
    </row>
    <row r="53" spans="1:45" x14ac:dyDescent="0.3">
      <c r="A53" s="3"/>
      <c r="B53" s="402" t="s">
        <v>16</v>
      </c>
      <c r="C53" s="402"/>
      <c r="D53" s="402"/>
      <c r="E53" s="402"/>
      <c r="F53" s="402"/>
      <c r="G53" s="402"/>
      <c r="H53" s="402"/>
      <c r="I53" s="402"/>
      <c r="J53" s="402"/>
      <c r="K53" s="402"/>
      <c r="L53" s="402"/>
      <c r="M53" s="402"/>
      <c r="N53" s="60"/>
    </row>
    <row r="54" spans="1:45" x14ac:dyDescent="0.3">
      <c r="A54" s="3"/>
      <c r="B54" s="445" t="s">
        <v>419</v>
      </c>
      <c r="C54" s="445"/>
      <c r="D54" s="445"/>
      <c r="E54" s="445"/>
      <c r="F54" s="445"/>
      <c r="G54" s="445"/>
      <c r="H54" s="445"/>
      <c r="I54" s="445"/>
      <c r="J54" s="445"/>
      <c r="K54" s="445"/>
      <c r="L54" s="445"/>
      <c r="M54" s="445"/>
      <c r="N54" s="60"/>
    </row>
    <row r="55" spans="1:45" x14ac:dyDescent="0.3">
      <c r="A55" s="3"/>
      <c r="B55" s="445"/>
      <c r="C55" s="445"/>
      <c r="D55" s="445"/>
      <c r="E55" s="445"/>
      <c r="F55" s="445"/>
      <c r="G55" s="445"/>
      <c r="H55" s="445"/>
      <c r="I55" s="445"/>
      <c r="J55" s="445"/>
      <c r="K55" s="445"/>
      <c r="L55" s="445"/>
      <c r="M55" s="445"/>
      <c r="N55" s="60"/>
    </row>
    <row r="56" spans="1:45" x14ac:dyDescent="0.3">
      <c r="A56" s="3"/>
      <c r="B56" s="445"/>
      <c r="C56" s="445"/>
      <c r="D56" s="445"/>
      <c r="E56" s="445"/>
      <c r="F56" s="445"/>
      <c r="G56" s="445"/>
      <c r="H56" s="445"/>
      <c r="I56" s="445"/>
      <c r="J56" s="445"/>
      <c r="K56" s="445"/>
      <c r="L56" s="445"/>
      <c r="M56" s="445"/>
      <c r="N56" s="60"/>
    </row>
    <row r="57" spans="1:45" x14ac:dyDescent="0.3">
      <c r="A57" s="3"/>
      <c r="B57" s="62"/>
      <c r="C57" s="62"/>
      <c r="D57" s="62"/>
      <c r="E57" s="62"/>
      <c r="F57" s="62"/>
      <c r="G57" s="62"/>
      <c r="H57" s="62"/>
      <c r="I57" s="62"/>
      <c r="J57" s="62"/>
      <c r="K57" s="62"/>
      <c r="L57" s="62"/>
      <c r="M57" s="62"/>
      <c r="N57" s="60"/>
    </row>
    <row r="58" spans="1:45" ht="14.1" customHeight="1" x14ac:dyDescent="0.3">
      <c r="A58" s="3"/>
      <c r="B58" s="143"/>
      <c r="C58" s="64"/>
      <c r="D58" s="61" t="s">
        <v>45</v>
      </c>
      <c r="E58" s="61"/>
      <c r="F58" s="61" t="s">
        <v>46</v>
      </c>
      <c r="G58" s="61"/>
      <c r="H58" s="397" t="s">
        <v>38</v>
      </c>
      <c r="I58" s="397"/>
      <c r="J58" s="59"/>
      <c r="K58" s="59"/>
      <c r="L58" s="59"/>
      <c r="M58" s="59"/>
      <c r="N58" s="65"/>
      <c r="AD58" s="16"/>
      <c r="AE58" s="16"/>
      <c r="AF58" s="16"/>
      <c r="AG58" s="16"/>
      <c r="AH58" s="16"/>
      <c r="AI58" s="16"/>
      <c r="AJ58" s="16"/>
      <c r="AK58" s="16"/>
      <c r="AL58" s="16"/>
      <c r="AM58" s="16"/>
      <c r="AN58" s="16"/>
      <c r="AO58" s="16"/>
      <c r="AP58" s="16"/>
      <c r="AQ58" s="16"/>
      <c r="AR58" s="16"/>
      <c r="AS58" s="16"/>
    </row>
    <row r="59" spans="1:45" ht="14.1" customHeight="1" x14ac:dyDescent="0.3">
      <c r="A59" s="3"/>
      <c r="B59" s="391" t="s">
        <v>47</v>
      </c>
      <c r="C59" s="391"/>
      <c r="D59" s="449">
        <v>0.3</v>
      </c>
      <c r="E59" s="449"/>
      <c r="F59" s="438" t="str">
        <f>IF(ISERROR(F61/E19),"",F61/E19)</f>
        <v/>
      </c>
      <c r="G59" s="438"/>
      <c r="H59" s="439" t="str">
        <f>IF(ISERROR(F61/D61),"",F61/D61)</f>
        <v/>
      </c>
      <c r="I59" s="394" t="s">
        <v>462</v>
      </c>
      <c r="J59" s="394"/>
      <c r="K59" s="394"/>
      <c r="L59" s="394"/>
      <c r="M59" s="394"/>
      <c r="N59" s="395"/>
      <c r="AD59" s="16"/>
      <c r="AE59" s="16"/>
      <c r="AF59" s="16"/>
      <c r="AG59" s="16"/>
      <c r="AH59" s="16"/>
      <c r="AI59" s="16"/>
      <c r="AJ59" s="16"/>
      <c r="AK59" s="16"/>
      <c r="AL59" s="16"/>
      <c r="AM59" s="16"/>
      <c r="AN59" s="16"/>
      <c r="AO59" s="16"/>
      <c r="AP59" s="16"/>
      <c r="AQ59" s="16"/>
      <c r="AR59" s="16"/>
      <c r="AS59" s="16"/>
    </row>
    <row r="60" spans="1:45" ht="16.5" customHeight="1" x14ac:dyDescent="0.3">
      <c r="A60" s="3"/>
      <c r="B60" s="391"/>
      <c r="C60" s="391"/>
      <c r="D60" s="449"/>
      <c r="E60" s="449"/>
      <c r="F60" s="438"/>
      <c r="G60" s="438"/>
      <c r="H60" s="439"/>
      <c r="I60" s="394"/>
      <c r="J60" s="394"/>
      <c r="K60" s="394"/>
      <c r="L60" s="394"/>
      <c r="M60" s="394"/>
      <c r="N60" s="395"/>
      <c r="AD60" s="16"/>
      <c r="AE60" s="16"/>
      <c r="AF60" s="16"/>
      <c r="AG60" s="16"/>
      <c r="AH60" s="16"/>
      <c r="AI60" s="16"/>
      <c r="AJ60" s="16"/>
      <c r="AK60" s="16"/>
      <c r="AL60" s="16"/>
      <c r="AM60" s="16"/>
      <c r="AN60" s="16"/>
      <c r="AO60" s="16"/>
      <c r="AP60" s="16"/>
      <c r="AQ60" s="16"/>
      <c r="AR60" s="16"/>
      <c r="AS60" s="16"/>
    </row>
    <row r="61" spans="1:45" ht="14.85" customHeight="1" x14ac:dyDescent="0.3">
      <c r="A61" s="3"/>
      <c r="B61" s="391" t="s">
        <v>48</v>
      </c>
      <c r="C61" s="391"/>
      <c r="D61" s="392">
        <f>E19*0.3</f>
        <v>0</v>
      </c>
      <c r="E61" s="446" t="s">
        <v>22</v>
      </c>
      <c r="F61" s="383">
        <f>SUM((Maatregelen!I53+Maatregelen!I56)*35)+SUM((Maatregelen!I54+Maatregelen!I57)*20)+SUM((Maatregelen!I55+Maatregelen!I58)*15)+(Maatregelen!I34/10)+SUM(Maatregelen!I23:I29)+Maatregelen!I32+SUM(Maatregelen!I40:I43)+SUM(Maatregelen!I46:I47)+SUM(Maatregelen!I59:I67)</f>
        <v>0</v>
      </c>
      <c r="G61" s="385" t="s">
        <v>22</v>
      </c>
      <c r="H61" s="439"/>
      <c r="I61" s="394"/>
      <c r="J61" s="394"/>
      <c r="K61" s="394"/>
      <c r="L61" s="394"/>
      <c r="M61" s="394"/>
      <c r="N61" s="395"/>
      <c r="P61" s="17"/>
      <c r="Q61" s="17"/>
      <c r="R61" s="17"/>
      <c r="S61" s="17"/>
      <c r="AD61" s="16"/>
      <c r="AE61" s="16"/>
      <c r="AF61" s="16"/>
      <c r="AG61" s="16"/>
      <c r="AH61" s="16"/>
      <c r="AI61" s="16"/>
      <c r="AJ61" s="16"/>
      <c r="AK61" s="16"/>
      <c r="AL61" s="16"/>
      <c r="AM61" s="16"/>
      <c r="AN61" s="16"/>
      <c r="AO61" s="16"/>
      <c r="AP61" s="16"/>
      <c r="AQ61" s="16"/>
      <c r="AR61" s="16"/>
      <c r="AS61" s="16"/>
    </row>
    <row r="62" spans="1:45" x14ac:dyDescent="0.3">
      <c r="A62" s="3"/>
      <c r="B62" s="391"/>
      <c r="C62" s="391"/>
      <c r="D62" s="393"/>
      <c r="E62" s="447"/>
      <c r="F62" s="384"/>
      <c r="G62" s="386"/>
      <c r="H62" s="439"/>
      <c r="I62" s="394"/>
      <c r="J62" s="394"/>
      <c r="K62" s="394"/>
      <c r="L62" s="394"/>
      <c r="M62" s="394"/>
      <c r="N62" s="395"/>
      <c r="P62" s="17"/>
      <c r="Q62" s="17"/>
      <c r="R62" s="17"/>
      <c r="S62" s="17"/>
      <c r="AD62" s="16"/>
      <c r="AE62" s="16"/>
      <c r="AF62" s="16"/>
      <c r="AG62" s="16"/>
      <c r="AH62" s="16"/>
      <c r="AI62" s="16"/>
      <c r="AJ62" s="16"/>
      <c r="AK62" s="16"/>
      <c r="AL62" s="16"/>
      <c r="AM62" s="16"/>
      <c r="AN62" s="16"/>
      <c r="AO62" s="16"/>
      <c r="AP62" s="16"/>
      <c r="AQ62" s="16"/>
      <c r="AR62" s="16"/>
      <c r="AS62" s="16"/>
    </row>
    <row r="63" spans="1:45" x14ac:dyDescent="0.3">
      <c r="A63" s="3"/>
      <c r="B63" s="20"/>
      <c r="C63" s="20"/>
      <c r="D63" s="20"/>
      <c r="E63" s="20"/>
      <c r="F63" s="20"/>
      <c r="G63" s="20"/>
      <c r="H63" s="20"/>
      <c r="I63" s="20"/>
      <c r="J63" s="20"/>
      <c r="K63" s="20"/>
      <c r="L63" s="20"/>
      <c r="M63" s="20"/>
      <c r="N63" s="4"/>
      <c r="AD63" s="16"/>
      <c r="AE63" s="16"/>
      <c r="AF63" s="16"/>
      <c r="AG63" s="16"/>
      <c r="AH63" s="16"/>
      <c r="AI63" s="16"/>
      <c r="AJ63" s="16"/>
      <c r="AK63" s="16"/>
      <c r="AL63" s="16"/>
      <c r="AM63" s="16"/>
      <c r="AN63" s="16"/>
      <c r="AO63" s="16"/>
      <c r="AP63" s="16"/>
      <c r="AQ63" s="16"/>
      <c r="AR63" s="16"/>
      <c r="AS63" s="16"/>
    </row>
    <row r="64" spans="1:45" s="10" customFormat="1" x14ac:dyDescent="0.3">
      <c r="A64" s="18"/>
      <c r="B64" s="428" t="s">
        <v>12</v>
      </c>
      <c r="C64" s="428"/>
      <c r="D64" s="428"/>
      <c r="E64" s="428"/>
      <c r="F64" s="428"/>
      <c r="G64" s="428"/>
      <c r="H64" s="428"/>
      <c r="I64" s="428"/>
      <c r="J64" s="428"/>
      <c r="K64" s="428"/>
      <c r="L64" s="428"/>
      <c r="M64" s="428"/>
      <c r="N64" s="429"/>
    </row>
    <row r="65" spans="1:45" ht="13.35" customHeight="1" x14ac:dyDescent="0.3">
      <c r="A65" s="3"/>
      <c r="B65" s="20"/>
      <c r="C65" s="20"/>
      <c r="D65" s="20"/>
      <c r="E65" s="20"/>
      <c r="F65" s="20"/>
      <c r="G65" s="20"/>
      <c r="H65" s="20"/>
      <c r="I65" s="20"/>
      <c r="J65" s="20"/>
      <c r="K65" s="20"/>
      <c r="L65" s="20"/>
      <c r="M65" s="20"/>
      <c r="N65" s="4"/>
      <c r="AD65" s="16"/>
      <c r="AE65" s="16"/>
      <c r="AF65" s="16"/>
      <c r="AG65" s="16"/>
      <c r="AH65" s="16"/>
      <c r="AI65" s="16"/>
      <c r="AJ65" s="16"/>
      <c r="AK65" s="16"/>
      <c r="AL65" s="16"/>
      <c r="AM65" s="16"/>
      <c r="AN65" s="16"/>
      <c r="AO65" s="16"/>
      <c r="AP65" s="16"/>
      <c r="AQ65" s="16"/>
      <c r="AR65" s="16"/>
      <c r="AS65" s="16"/>
    </row>
    <row r="66" spans="1:45" x14ac:dyDescent="0.3">
      <c r="A66" s="3"/>
      <c r="B66" s="402" t="s">
        <v>16</v>
      </c>
      <c r="C66" s="402"/>
      <c r="D66" s="402"/>
      <c r="E66" s="402"/>
      <c r="F66" s="402"/>
      <c r="G66" s="402"/>
      <c r="H66" s="402"/>
      <c r="I66" s="402"/>
      <c r="J66" s="402"/>
      <c r="K66" s="402"/>
      <c r="L66" s="402"/>
      <c r="M66" s="402"/>
      <c r="N66" s="60"/>
    </row>
    <row r="67" spans="1:45" x14ac:dyDescent="0.3">
      <c r="A67" s="3"/>
      <c r="B67" s="394" t="s">
        <v>432</v>
      </c>
      <c r="C67" s="394"/>
      <c r="D67" s="394"/>
      <c r="E67" s="394"/>
      <c r="F67" s="394"/>
      <c r="G67" s="394"/>
      <c r="H67" s="394"/>
      <c r="I67" s="394"/>
      <c r="J67" s="394"/>
      <c r="K67" s="394"/>
      <c r="L67" s="394"/>
      <c r="M67" s="394"/>
      <c r="N67" s="60"/>
    </row>
    <row r="68" spans="1:45" x14ac:dyDescent="0.3">
      <c r="A68" s="3"/>
      <c r="B68" s="394"/>
      <c r="C68" s="394"/>
      <c r="D68" s="394"/>
      <c r="E68" s="394"/>
      <c r="F68" s="394"/>
      <c r="G68" s="394"/>
      <c r="H68" s="394"/>
      <c r="I68" s="394"/>
      <c r="J68" s="394"/>
      <c r="K68" s="394"/>
      <c r="L68" s="394"/>
      <c r="M68" s="394"/>
      <c r="N68" s="60"/>
    </row>
    <row r="69" spans="1:45" x14ac:dyDescent="0.3">
      <c r="A69" s="3"/>
      <c r="B69" s="394"/>
      <c r="C69" s="394"/>
      <c r="D69" s="394"/>
      <c r="E69" s="394"/>
      <c r="F69" s="394"/>
      <c r="G69" s="394"/>
      <c r="H69" s="394"/>
      <c r="I69" s="394"/>
      <c r="J69" s="394"/>
      <c r="K69" s="394"/>
      <c r="L69" s="394"/>
      <c r="M69" s="394"/>
      <c r="N69" s="60"/>
    </row>
    <row r="70" spans="1:45" x14ac:dyDescent="0.3">
      <c r="A70" s="3"/>
      <c r="B70" s="400" t="s">
        <v>49</v>
      </c>
      <c r="C70" s="400"/>
      <c r="D70" s="400" t="s">
        <v>36</v>
      </c>
      <c r="E70" s="400"/>
      <c r="F70" s="400" t="s">
        <v>50</v>
      </c>
      <c r="G70" s="400"/>
      <c r="H70" s="397" t="s">
        <v>38</v>
      </c>
      <c r="I70" s="397"/>
      <c r="J70" s="20"/>
      <c r="K70" s="20"/>
      <c r="L70" s="20"/>
      <c r="M70" s="20"/>
      <c r="N70" s="4"/>
    </row>
    <row r="71" spans="1:45" ht="14.85" customHeight="1" x14ac:dyDescent="0.3">
      <c r="A71" s="3"/>
      <c r="B71" s="430" t="str">
        <f>E29</f>
        <v>Kleinschalig project</v>
      </c>
      <c r="C71" s="431"/>
      <c r="D71" s="401">
        <f>IF(B71="Kleinschalig project",1)+IF(B71="Middelgroot project",2)+IF(B71="Grootschalig project",3)</f>
        <v>1</v>
      </c>
      <c r="E71" s="401"/>
      <c r="F71" s="434">
        <f>SUM(H74:H79)</f>
        <v>0.30000000000000004</v>
      </c>
      <c r="G71" s="434"/>
      <c r="H71" s="378">
        <f>IF(ISERROR(F71/D71),"",F71/D71)</f>
        <v>0.30000000000000004</v>
      </c>
      <c r="I71" s="20"/>
      <c r="J71" s="20"/>
      <c r="K71" s="20"/>
      <c r="L71" s="20"/>
      <c r="M71" s="20"/>
      <c r="N71" s="4"/>
    </row>
    <row r="72" spans="1:45" ht="16.5" customHeight="1" x14ac:dyDescent="0.3">
      <c r="A72" s="3"/>
      <c r="B72" s="432"/>
      <c r="C72" s="433"/>
      <c r="D72" s="401"/>
      <c r="E72" s="401"/>
      <c r="F72" s="434"/>
      <c r="G72" s="434"/>
      <c r="H72" s="378"/>
      <c r="I72" s="20"/>
      <c r="J72" s="20"/>
      <c r="K72" s="20"/>
      <c r="L72" s="20"/>
      <c r="M72" s="20"/>
      <c r="N72" s="4"/>
    </row>
    <row r="73" spans="1:45" x14ac:dyDescent="0.3">
      <c r="A73" s="3"/>
      <c r="B73" s="144"/>
      <c r="C73" s="144"/>
      <c r="D73" s="144"/>
      <c r="E73" s="145"/>
      <c r="F73" s="145"/>
      <c r="G73" s="145"/>
      <c r="H73" s="20"/>
      <c r="I73" s="437" t="s">
        <v>51</v>
      </c>
      <c r="J73" s="437"/>
      <c r="K73" s="437"/>
      <c r="L73" s="437"/>
      <c r="M73" s="437"/>
      <c r="N73" s="4"/>
    </row>
    <row r="74" spans="1:45" ht="13.35" customHeight="1" x14ac:dyDescent="0.3">
      <c r="A74" s="3"/>
      <c r="B74" s="354" t="s">
        <v>52</v>
      </c>
      <c r="C74" s="354"/>
      <c r="D74" s="355" t="s">
        <v>130</v>
      </c>
      <c r="E74" s="355"/>
      <c r="F74" s="355"/>
      <c r="G74" s="355"/>
      <c r="H74" s="448">
        <f>IF(D74="selecteer..",0,VLOOKUP(D74,Dropdowns!H4:I14,2,0))</f>
        <v>0.1</v>
      </c>
      <c r="I74" s="356"/>
      <c r="J74" s="357"/>
      <c r="K74" s="357"/>
      <c r="L74" s="357"/>
      <c r="M74" s="358"/>
      <c r="N74" s="4"/>
      <c r="AD74" s="16"/>
      <c r="AE74" s="16"/>
      <c r="AF74" s="16"/>
      <c r="AG74" s="16"/>
      <c r="AH74" s="16"/>
      <c r="AI74" s="16"/>
      <c r="AJ74" s="16"/>
      <c r="AK74" s="16"/>
      <c r="AL74" s="16"/>
      <c r="AM74" s="16"/>
      <c r="AN74" s="16"/>
      <c r="AO74" s="16"/>
      <c r="AP74" s="16"/>
      <c r="AQ74" s="16"/>
      <c r="AR74" s="16"/>
      <c r="AS74" s="16"/>
    </row>
    <row r="75" spans="1:45" ht="13.35" customHeight="1" x14ac:dyDescent="0.3">
      <c r="A75" s="3"/>
      <c r="B75" s="354"/>
      <c r="C75" s="354"/>
      <c r="D75" s="355"/>
      <c r="E75" s="355"/>
      <c r="F75" s="355"/>
      <c r="G75" s="355"/>
      <c r="H75" s="448"/>
      <c r="I75" s="359"/>
      <c r="J75" s="360"/>
      <c r="K75" s="360"/>
      <c r="L75" s="360"/>
      <c r="M75" s="361"/>
      <c r="N75" s="4"/>
      <c r="AD75" s="16"/>
      <c r="AE75" s="16"/>
      <c r="AF75" s="16"/>
      <c r="AG75" s="16"/>
      <c r="AH75" s="16"/>
      <c r="AI75" s="16"/>
      <c r="AJ75" s="16"/>
      <c r="AK75" s="16"/>
      <c r="AL75" s="16"/>
      <c r="AM75" s="16"/>
      <c r="AN75" s="16"/>
      <c r="AO75" s="16"/>
      <c r="AP75" s="16"/>
      <c r="AQ75" s="16"/>
      <c r="AR75" s="16"/>
      <c r="AS75" s="16"/>
    </row>
    <row r="76" spans="1:45" ht="13.35" customHeight="1" x14ac:dyDescent="0.3">
      <c r="A76" s="3"/>
      <c r="B76" s="354" t="s">
        <v>54</v>
      </c>
      <c r="C76" s="354"/>
      <c r="D76" s="355" t="s">
        <v>318</v>
      </c>
      <c r="E76" s="355"/>
      <c r="F76" s="355"/>
      <c r="G76" s="355"/>
      <c r="H76" s="448">
        <f>IF(D76="selecteer..",0,VLOOKUP(D76,Dropdowns!H4:I14,2,0))</f>
        <v>0.1</v>
      </c>
      <c r="I76" s="356"/>
      <c r="J76" s="357"/>
      <c r="K76" s="357"/>
      <c r="L76" s="357"/>
      <c r="M76" s="358"/>
      <c r="N76" s="4"/>
      <c r="AD76" s="16"/>
      <c r="AE76" s="16"/>
      <c r="AF76" s="16"/>
      <c r="AG76" s="16"/>
      <c r="AH76" s="16"/>
      <c r="AI76" s="16"/>
      <c r="AJ76" s="16"/>
      <c r="AK76" s="16"/>
      <c r="AL76" s="16"/>
      <c r="AM76" s="16"/>
      <c r="AN76" s="16"/>
      <c r="AO76" s="16"/>
      <c r="AP76" s="16"/>
      <c r="AQ76" s="16"/>
      <c r="AR76" s="16"/>
      <c r="AS76" s="16"/>
    </row>
    <row r="77" spans="1:45" ht="13.35" customHeight="1" x14ac:dyDescent="0.3">
      <c r="A77" s="3"/>
      <c r="B77" s="354"/>
      <c r="C77" s="354"/>
      <c r="D77" s="355"/>
      <c r="E77" s="355"/>
      <c r="F77" s="355"/>
      <c r="G77" s="355"/>
      <c r="H77" s="448"/>
      <c r="I77" s="362"/>
      <c r="J77" s="363"/>
      <c r="K77" s="363"/>
      <c r="L77" s="363"/>
      <c r="M77" s="364"/>
      <c r="N77" s="4"/>
      <c r="AD77" s="16"/>
      <c r="AE77" s="16"/>
      <c r="AF77" s="16"/>
      <c r="AG77" s="16"/>
      <c r="AH77" s="16"/>
      <c r="AI77" s="16"/>
      <c r="AJ77" s="16"/>
      <c r="AK77" s="16"/>
      <c r="AL77" s="16"/>
      <c r="AM77" s="16"/>
      <c r="AN77" s="16"/>
      <c r="AO77" s="16"/>
      <c r="AP77" s="16"/>
      <c r="AQ77" s="16"/>
      <c r="AR77" s="16"/>
      <c r="AS77" s="16"/>
    </row>
    <row r="78" spans="1:45" ht="13.35" customHeight="1" x14ac:dyDescent="0.3">
      <c r="A78" s="3"/>
      <c r="B78" s="354" t="s">
        <v>55</v>
      </c>
      <c r="C78" s="354"/>
      <c r="D78" s="355" t="s">
        <v>135</v>
      </c>
      <c r="E78" s="355"/>
      <c r="F78" s="355"/>
      <c r="G78" s="355"/>
      <c r="H78" s="448">
        <f>IF(D78="selecteer..",0,VLOOKUP(D78,Dropdowns!H4:I14,2,0))</f>
        <v>0.1</v>
      </c>
      <c r="I78" s="365"/>
      <c r="J78" s="365"/>
      <c r="K78" s="365"/>
      <c r="L78" s="365"/>
      <c r="M78" s="365"/>
      <c r="N78" s="4"/>
      <c r="AD78" s="16"/>
      <c r="AE78" s="16"/>
      <c r="AF78" s="16"/>
      <c r="AG78" s="16"/>
      <c r="AH78" s="16"/>
      <c r="AI78" s="16"/>
      <c r="AJ78" s="16"/>
      <c r="AK78" s="16"/>
      <c r="AL78" s="16"/>
      <c r="AM78" s="16"/>
      <c r="AN78" s="16"/>
      <c r="AO78" s="16"/>
      <c r="AP78" s="16"/>
      <c r="AQ78" s="16"/>
      <c r="AR78" s="16"/>
      <c r="AS78" s="16"/>
    </row>
    <row r="79" spans="1:45" ht="13.35" customHeight="1" x14ac:dyDescent="0.3">
      <c r="A79" s="3"/>
      <c r="B79" s="354"/>
      <c r="C79" s="354"/>
      <c r="D79" s="355"/>
      <c r="E79" s="355"/>
      <c r="F79" s="355"/>
      <c r="G79" s="355"/>
      <c r="H79" s="448"/>
      <c r="I79" s="365"/>
      <c r="J79" s="365"/>
      <c r="K79" s="365"/>
      <c r="L79" s="365"/>
      <c r="M79" s="365"/>
      <c r="N79" s="4"/>
      <c r="AD79" s="16"/>
      <c r="AE79" s="16"/>
      <c r="AF79" s="16"/>
      <c r="AG79" s="16"/>
      <c r="AH79" s="16"/>
      <c r="AI79" s="16"/>
      <c r="AJ79" s="16"/>
      <c r="AK79" s="16"/>
      <c r="AL79" s="16"/>
      <c r="AM79" s="16"/>
      <c r="AN79" s="16"/>
      <c r="AO79" s="16"/>
      <c r="AP79" s="16"/>
      <c r="AQ79" s="16"/>
      <c r="AR79" s="16"/>
      <c r="AS79" s="16"/>
    </row>
    <row r="80" spans="1:45" ht="13.35" customHeight="1" x14ac:dyDescent="0.3">
      <c r="A80" s="3"/>
      <c r="B80" s="20"/>
      <c r="C80" s="20"/>
      <c r="D80" s="20"/>
      <c r="E80" s="20"/>
      <c r="F80" s="20"/>
      <c r="G80" s="20"/>
      <c r="H80" s="20"/>
      <c r="I80" s="20"/>
      <c r="J80" s="20"/>
      <c r="K80" s="20"/>
      <c r="L80" s="20"/>
      <c r="M80" s="20"/>
      <c r="N80" s="4"/>
      <c r="AD80" s="16"/>
      <c r="AE80" s="16"/>
      <c r="AF80" s="16"/>
      <c r="AG80" s="16"/>
      <c r="AH80" s="16"/>
      <c r="AI80" s="16"/>
      <c r="AJ80" s="16"/>
      <c r="AK80" s="16"/>
      <c r="AL80" s="16"/>
      <c r="AM80" s="16"/>
      <c r="AN80" s="16"/>
      <c r="AO80" s="16"/>
      <c r="AP80" s="16"/>
      <c r="AQ80" s="16"/>
      <c r="AR80" s="16"/>
      <c r="AS80" s="16"/>
    </row>
    <row r="81" spans="1:45" ht="13.35" customHeight="1" x14ac:dyDescent="0.3">
      <c r="A81" s="3"/>
      <c r="B81" s="20"/>
      <c r="C81" s="20"/>
      <c r="D81" s="20"/>
      <c r="E81" s="20"/>
      <c r="F81" s="20"/>
      <c r="G81" s="20"/>
      <c r="H81" s="20"/>
      <c r="I81" s="20"/>
      <c r="J81" s="20"/>
      <c r="K81" s="20"/>
      <c r="L81" s="20"/>
      <c r="M81" s="20"/>
      <c r="N81" s="4"/>
      <c r="AD81" s="16"/>
      <c r="AE81" s="16"/>
      <c r="AF81" s="16"/>
      <c r="AG81" s="16"/>
      <c r="AH81" s="16"/>
      <c r="AI81" s="16"/>
      <c r="AJ81" s="16"/>
      <c r="AK81" s="16"/>
      <c r="AL81" s="16"/>
      <c r="AM81" s="16"/>
      <c r="AN81" s="16"/>
      <c r="AO81" s="16"/>
      <c r="AP81" s="16"/>
      <c r="AQ81" s="16"/>
      <c r="AR81" s="16"/>
      <c r="AS81" s="16"/>
    </row>
    <row r="82" spans="1:45" x14ac:dyDescent="0.3">
      <c r="A82" s="19"/>
      <c r="B82" s="335" t="s">
        <v>322</v>
      </c>
      <c r="C82" s="335"/>
      <c r="D82" s="335"/>
      <c r="E82" s="335"/>
      <c r="F82" s="335"/>
      <c r="G82" s="335"/>
      <c r="H82" s="335"/>
      <c r="I82" s="335"/>
      <c r="J82" s="335"/>
      <c r="K82" s="335"/>
      <c r="L82" s="335"/>
      <c r="M82" s="335"/>
      <c r="N82" s="398"/>
      <c r="AD82" s="16"/>
      <c r="AE82" s="16"/>
      <c r="AF82" s="16"/>
      <c r="AG82" s="16"/>
      <c r="AH82" s="16"/>
      <c r="AI82" s="16"/>
      <c r="AJ82" s="16"/>
      <c r="AK82" s="16"/>
      <c r="AL82" s="16"/>
      <c r="AM82" s="16"/>
      <c r="AN82" s="16"/>
      <c r="AO82" s="16"/>
      <c r="AP82" s="16"/>
      <c r="AQ82" s="16"/>
      <c r="AR82" s="16"/>
      <c r="AS82" s="16"/>
    </row>
    <row r="83" spans="1:45" x14ac:dyDescent="0.3">
      <c r="A83" s="19"/>
      <c r="B83" s="335"/>
      <c r="C83" s="335"/>
      <c r="D83" s="335"/>
      <c r="E83" s="335"/>
      <c r="F83" s="335"/>
      <c r="G83" s="335"/>
      <c r="H83" s="335"/>
      <c r="I83" s="335"/>
      <c r="J83" s="335"/>
      <c r="K83" s="335"/>
      <c r="L83" s="335"/>
      <c r="M83" s="335"/>
      <c r="N83" s="398"/>
    </row>
    <row r="84" spans="1:45" x14ac:dyDescent="0.3">
      <c r="A84" s="3"/>
      <c r="B84" s="20"/>
      <c r="C84" s="20"/>
      <c r="D84" s="20"/>
      <c r="E84" s="20"/>
      <c r="F84" s="20"/>
      <c r="G84" s="20"/>
      <c r="H84" s="20"/>
      <c r="I84" s="20"/>
      <c r="J84" s="20"/>
      <c r="K84" s="20"/>
      <c r="L84" s="20"/>
      <c r="M84" s="20"/>
      <c r="N84" s="4"/>
    </row>
    <row r="85" spans="1:45" x14ac:dyDescent="0.3">
      <c r="A85" s="3"/>
      <c r="B85" s="402" t="s">
        <v>16</v>
      </c>
      <c r="C85" s="402"/>
      <c r="D85" s="402"/>
      <c r="E85" s="402"/>
      <c r="F85" s="402"/>
      <c r="G85" s="402"/>
      <c r="H85" s="402"/>
      <c r="I85" s="402"/>
      <c r="J85" s="402"/>
      <c r="K85" s="402"/>
      <c r="L85" s="402"/>
      <c r="M85" s="402"/>
      <c r="N85" s="60"/>
    </row>
    <row r="86" spans="1:45" x14ac:dyDescent="0.3">
      <c r="A86" s="3"/>
      <c r="B86" s="394" t="s">
        <v>466</v>
      </c>
      <c r="C86" s="394"/>
      <c r="D86" s="394"/>
      <c r="E86" s="394"/>
      <c r="F86" s="394"/>
      <c r="G86" s="394"/>
      <c r="H86" s="394"/>
      <c r="I86" s="394"/>
      <c r="J86" s="394"/>
      <c r="K86" s="394"/>
      <c r="L86" s="394"/>
      <c r="M86" s="394"/>
      <c r="N86" s="60"/>
    </row>
    <row r="87" spans="1:45" x14ac:dyDescent="0.3">
      <c r="A87" s="3"/>
      <c r="B87" s="394"/>
      <c r="C87" s="394"/>
      <c r="D87" s="394"/>
      <c r="E87" s="394"/>
      <c r="F87" s="394"/>
      <c r="G87" s="394"/>
      <c r="H87" s="394"/>
      <c r="I87" s="394"/>
      <c r="J87" s="394"/>
      <c r="K87" s="394"/>
      <c r="L87" s="394"/>
      <c r="M87" s="394"/>
      <c r="N87" s="60"/>
    </row>
    <row r="88" spans="1:45" x14ac:dyDescent="0.3">
      <c r="A88" s="3"/>
      <c r="B88" s="394"/>
      <c r="C88" s="394"/>
      <c r="D88" s="394"/>
      <c r="E88" s="394"/>
      <c r="F88" s="394"/>
      <c r="G88" s="394"/>
      <c r="H88" s="394"/>
      <c r="I88" s="394"/>
      <c r="J88" s="394"/>
      <c r="K88" s="394"/>
      <c r="L88" s="394"/>
      <c r="M88" s="394"/>
      <c r="N88" s="60"/>
    </row>
    <row r="89" spans="1:45" ht="17.25" customHeight="1" x14ac:dyDescent="0.3">
      <c r="A89" s="3"/>
      <c r="B89" s="339" t="s">
        <v>56</v>
      </c>
      <c r="C89" s="339"/>
      <c r="D89" s="339"/>
      <c r="E89" s="339"/>
      <c r="F89" s="440" t="s">
        <v>57</v>
      </c>
      <c r="G89" s="440"/>
      <c r="H89" s="440"/>
      <c r="I89" s="440"/>
      <c r="J89" s="440"/>
      <c r="K89" s="440"/>
      <c r="L89" s="440"/>
      <c r="M89" s="440"/>
      <c r="N89" s="4"/>
    </row>
    <row r="90" spans="1:45" ht="14.25" customHeight="1" x14ac:dyDescent="0.3">
      <c r="A90" s="3"/>
      <c r="B90" s="351" t="s">
        <v>423</v>
      </c>
      <c r="C90" s="379"/>
      <c r="D90" s="379"/>
      <c r="E90" s="380"/>
      <c r="F90" s="345"/>
      <c r="G90" s="345"/>
      <c r="H90" s="345"/>
      <c r="I90" s="345"/>
      <c r="J90" s="345"/>
      <c r="K90" s="345"/>
      <c r="L90" s="345"/>
      <c r="M90" s="345"/>
      <c r="N90" s="4"/>
    </row>
    <row r="91" spans="1:45" ht="14.25" customHeight="1" x14ac:dyDescent="0.3">
      <c r="A91" s="3"/>
      <c r="B91" s="351"/>
      <c r="C91" s="379"/>
      <c r="D91" s="379"/>
      <c r="E91" s="380"/>
      <c r="F91" s="345"/>
      <c r="G91" s="345"/>
      <c r="H91" s="345"/>
      <c r="I91" s="345"/>
      <c r="J91" s="345"/>
      <c r="K91" s="345"/>
      <c r="L91" s="345"/>
      <c r="M91" s="345"/>
      <c r="N91" s="4"/>
    </row>
    <row r="92" spans="1:45" ht="14.25" customHeight="1" x14ac:dyDescent="0.3">
      <c r="A92" s="3"/>
      <c r="B92" s="379"/>
      <c r="C92" s="379"/>
      <c r="D92" s="379"/>
      <c r="E92" s="380"/>
      <c r="F92" s="345"/>
      <c r="G92" s="345"/>
      <c r="H92" s="345"/>
      <c r="I92" s="345"/>
      <c r="J92" s="345"/>
      <c r="K92" s="345"/>
      <c r="L92" s="345"/>
      <c r="M92" s="345"/>
      <c r="N92" s="4"/>
    </row>
    <row r="93" spans="1:45" ht="14.45" customHeight="1" x14ac:dyDescent="0.3">
      <c r="A93" s="3"/>
      <c r="B93" s="351" t="s">
        <v>433</v>
      </c>
      <c r="C93" s="379"/>
      <c r="D93" s="379"/>
      <c r="E93" s="380"/>
      <c r="F93" s="345"/>
      <c r="G93" s="345"/>
      <c r="H93" s="345"/>
      <c r="I93" s="345"/>
      <c r="J93" s="345"/>
      <c r="K93" s="345"/>
      <c r="L93" s="345"/>
      <c r="M93" s="345"/>
      <c r="N93" s="4"/>
    </row>
    <row r="94" spans="1:45" x14ac:dyDescent="0.3">
      <c r="A94" s="3"/>
      <c r="B94" s="351"/>
      <c r="C94" s="379"/>
      <c r="D94" s="379"/>
      <c r="E94" s="380"/>
      <c r="F94" s="345"/>
      <c r="G94" s="345"/>
      <c r="H94" s="345"/>
      <c r="I94" s="345"/>
      <c r="J94" s="345"/>
      <c r="K94" s="345"/>
      <c r="L94" s="345"/>
      <c r="M94" s="345"/>
      <c r="N94" s="4"/>
    </row>
    <row r="95" spans="1:45" x14ac:dyDescent="0.3">
      <c r="A95" s="3"/>
      <c r="B95" s="351"/>
      <c r="C95" s="379"/>
      <c r="D95" s="379"/>
      <c r="E95" s="380"/>
      <c r="F95" s="345"/>
      <c r="G95" s="345"/>
      <c r="H95" s="345"/>
      <c r="I95" s="345"/>
      <c r="J95" s="345"/>
      <c r="K95" s="345"/>
      <c r="L95" s="345"/>
      <c r="M95" s="345"/>
      <c r="N95" s="4"/>
    </row>
    <row r="96" spans="1:45" x14ac:dyDescent="0.3">
      <c r="A96" s="3"/>
      <c r="B96" s="379"/>
      <c r="C96" s="379"/>
      <c r="D96" s="379"/>
      <c r="E96" s="380"/>
      <c r="F96" s="345"/>
      <c r="G96" s="345"/>
      <c r="H96" s="345"/>
      <c r="I96" s="345"/>
      <c r="J96" s="345"/>
      <c r="K96" s="345"/>
      <c r="L96" s="345"/>
      <c r="M96" s="345"/>
      <c r="N96" s="4"/>
    </row>
    <row r="97" spans="1:14" ht="14.25" customHeight="1" x14ac:dyDescent="0.3">
      <c r="A97" s="3"/>
      <c r="B97" s="351" t="s">
        <v>422</v>
      </c>
      <c r="C97" s="379"/>
      <c r="D97" s="379"/>
      <c r="E97" s="380"/>
      <c r="F97" s="345"/>
      <c r="G97" s="345"/>
      <c r="H97" s="345"/>
      <c r="I97" s="345"/>
      <c r="J97" s="345"/>
      <c r="K97" s="345"/>
      <c r="L97" s="345"/>
      <c r="M97" s="345"/>
      <c r="N97" s="4"/>
    </row>
    <row r="98" spans="1:14" ht="14.25" customHeight="1" x14ac:dyDescent="0.3">
      <c r="A98" s="3"/>
      <c r="B98" s="351"/>
      <c r="C98" s="379"/>
      <c r="D98" s="379"/>
      <c r="E98" s="380"/>
      <c r="F98" s="345"/>
      <c r="G98" s="345"/>
      <c r="H98" s="345"/>
      <c r="I98" s="345"/>
      <c r="J98" s="345"/>
      <c r="K98" s="345"/>
      <c r="L98" s="345"/>
      <c r="M98" s="345"/>
      <c r="N98" s="4"/>
    </row>
    <row r="99" spans="1:14" ht="14.25" customHeight="1" x14ac:dyDescent="0.3">
      <c r="A99" s="3"/>
      <c r="B99" s="379"/>
      <c r="C99" s="379"/>
      <c r="D99" s="379"/>
      <c r="E99" s="380"/>
      <c r="F99" s="345"/>
      <c r="G99" s="345"/>
      <c r="H99" s="345"/>
      <c r="I99" s="345"/>
      <c r="J99" s="345"/>
      <c r="K99" s="345"/>
      <c r="L99" s="345"/>
      <c r="M99" s="345"/>
      <c r="N99" s="4"/>
    </row>
    <row r="100" spans="1:14" x14ac:dyDescent="0.3">
      <c r="A100" s="3"/>
      <c r="B100" s="379"/>
      <c r="C100" s="379"/>
      <c r="D100" s="379"/>
      <c r="E100" s="380"/>
      <c r="F100" s="345"/>
      <c r="G100" s="345"/>
      <c r="H100" s="345"/>
      <c r="I100" s="345"/>
      <c r="J100" s="345"/>
      <c r="K100" s="345"/>
      <c r="L100" s="345"/>
      <c r="M100" s="345"/>
      <c r="N100" s="4"/>
    </row>
    <row r="101" spans="1:14" x14ac:dyDescent="0.3">
      <c r="A101" s="3"/>
      <c r="B101" s="20"/>
      <c r="C101" s="20"/>
      <c r="D101" s="20"/>
      <c r="E101" s="20"/>
      <c r="F101" s="20"/>
      <c r="G101" s="20"/>
      <c r="H101" s="20"/>
      <c r="I101" s="20"/>
      <c r="J101" s="20"/>
      <c r="K101" s="20"/>
      <c r="L101" s="20"/>
      <c r="M101" s="20"/>
      <c r="N101" s="4"/>
    </row>
    <row r="102" spans="1:14" ht="17.25" customHeight="1" x14ac:dyDescent="0.3">
      <c r="A102" s="3"/>
      <c r="B102" s="339" t="s">
        <v>58</v>
      </c>
      <c r="C102" s="339"/>
      <c r="D102" s="339"/>
      <c r="E102" s="339"/>
      <c r="F102" s="440" t="s">
        <v>57</v>
      </c>
      <c r="G102" s="440"/>
      <c r="H102" s="440"/>
      <c r="I102" s="440"/>
      <c r="J102" s="440"/>
      <c r="K102" s="440"/>
      <c r="L102" s="440"/>
      <c r="M102" s="440"/>
      <c r="N102" s="4"/>
    </row>
    <row r="103" spans="1:14" x14ac:dyDescent="0.3">
      <c r="A103" s="3"/>
      <c r="B103" s="351" t="s">
        <v>467</v>
      </c>
      <c r="C103" s="379"/>
      <c r="D103" s="379"/>
      <c r="E103" s="380"/>
      <c r="F103" s="345"/>
      <c r="G103" s="345"/>
      <c r="H103" s="345"/>
      <c r="I103" s="345"/>
      <c r="J103" s="345"/>
      <c r="K103" s="345"/>
      <c r="L103" s="345"/>
      <c r="M103" s="345"/>
      <c r="N103" s="4"/>
    </row>
    <row r="104" spans="1:14" x14ac:dyDescent="0.3">
      <c r="A104" s="3"/>
      <c r="B104" s="351"/>
      <c r="C104" s="379"/>
      <c r="D104" s="379"/>
      <c r="E104" s="380"/>
      <c r="F104" s="345"/>
      <c r="G104" s="345"/>
      <c r="H104" s="345"/>
      <c r="I104" s="345"/>
      <c r="J104" s="345"/>
      <c r="K104" s="345"/>
      <c r="L104" s="345"/>
      <c r="M104" s="345"/>
      <c r="N104" s="4"/>
    </row>
    <row r="105" spans="1:14" ht="25.9" customHeight="1" x14ac:dyDescent="0.3">
      <c r="A105" s="3"/>
      <c r="B105" s="379"/>
      <c r="C105" s="379"/>
      <c r="D105" s="379"/>
      <c r="E105" s="380"/>
      <c r="F105" s="345"/>
      <c r="G105" s="345"/>
      <c r="H105" s="345"/>
      <c r="I105" s="345"/>
      <c r="J105" s="345"/>
      <c r="K105" s="345"/>
      <c r="L105" s="345"/>
      <c r="M105" s="345"/>
      <c r="N105" s="4"/>
    </row>
    <row r="106" spans="1:14" ht="14.25" customHeight="1" x14ac:dyDescent="0.3">
      <c r="A106" s="3"/>
      <c r="B106" s="351" t="s">
        <v>59</v>
      </c>
      <c r="C106" s="379"/>
      <c r="D106" s="379"/>
      <c r="E106" s="380"/>
      <c r="F106" s="345"/>
      <c r="G106" s="345"/>
      <c r="H106" s="345"/>
      <c r="I106" s="345"/>
      <c r="J106" s="345"/>
      <c r="K106" s="345"/>
      <c r="L106" s="345"/>
      <c r="M106" s="345"/>
      <c r="N106" s="4"/>
    </row>
    <row r="107" spans="1:14" ht="14.25" customHeight="1" x14ac:dyDescent="0.3">
      <c r="A107" s="3"/>
      <c r="B107" s="351"/>
      <c r="C107" s="379"/>
      <c r="D107" s="379"/>
      <c r="E107" s="380"/>
      <c r="F107" s="345"/>
      <c r="G107" s="345"/>
      <c r="H107" s="345"/>
      <c r="I107" s="345"/>
      <c r="J107" s="345"/>
      <c r="K107" s="345"/>
      <c r="L107" s="345"/>
      <c r="M107" s="345"/>
      <c r="N107" s="4"/>
    </row>
    <row r="108" spans="1:14" ht="14.25" customHeight="1" x14ac:dyDescent="0.3">
      <c r="A108" s="3"/>
      <c r="B108" s="351"/>
      <c r="C108" s="379"/>
      <c r="D108" s="379"/>
      <c r="E108" s="380"/>
      <c r="F108" s="345"/>
      <c r="G108" s="345"/>
      <c r="H108" s="345"/>
      <c r="I108" s="345"/>
      <c r="J108" s="345"/>
      <c r="K108" s="345"/>
      <c r="L108" s="345"/>
      <c r="M108" s="345"/>
      <c r="N108" s="4"/>
    </row>
    <row r="109" spans="1:14" x14ac:dyDescent="0.3">
      <c r="A109" s="3"/>
      <c r="B109" s="20"/>
      <c r="C109" s="20"/>
      <c r="D109" s="20"/>
      <c r="E109" s="20"/>
      <c r="F109" s="20"/>
      <c r="G109" s="20"/>
      <c r="H109" s="20"/>
      <c r="I109" s="20"/>
      <c r="J109" s="20"/>
      <c r="K109" s="20"/>
      <c r="L109" s="20"/>
      <c r="M109" s="20"/>
      <c r="N109" s="4"/>
    </row>
    <row r="110" spans="1:14" x14ac:dyDescent="0.3">
      <c r="A110" s="3"/>
      <c r="B110" s="339" t="s">
        <v>60</v>
      </c>
      <c r="C110" s="339"/>
      <c r="D110" s="339"/>
      <c r="E110" s="339"/>
      <c r="F110" s="440" t="s">
        <v>57</v>
      </c>
      <c r="G110" s="440"/>
      <c r="H110" s="440"/>
      <c r="I110" s="440"/>
      <c r="J110" s="440"/>
      <c r="K110" s="440"/>
      <c r="L110" s="440"/>
      <c r="M110" s="440"/>
      <c r="N110" s="4"/>
    </row>
    <row r="111" spans="1:14" x14ac:dyDescent="0.3">
      <c r="A111" s="3"/>
      <c r="B111" s="351" t="s">
        <v>61</v>
      </c>
      <c r="C111" s="379"/>
      <c r="D111" s="379"/>
      <c r="E111" s="380"/>
      <c r="F111" s="345"/>
      <c r="G111" s="345"/>
      <c r="H111" s="345"/>
      <c r="I111" s="345"/>
      <c r="J111" s="345"/>
      <c r="K111" s="345"/>
      <c r="L111" s="345"/>
      <c r="M111" s="345"/>
      <c r="N111" s="4"/>
    </row>
    <row r="112" spans="1:14" x14ac:dyDescent="0.3">
      <c r="A112" s="3"/>
      <c r="B112" s="351"/>
      <c r="C112" s="379"/>
      <c r="D112" s="379"/>
      <c r="E112" s="380"/>
      <c r="F112" s="345"/>
      <c r="G112" s="345"/>
      <c r="H112" s="345"/>
      <c r="I112" s="345"/>
      <c r="J112" s="345"/>
      <c r="K112" s="345"/>
      <c r="L112" s="345"/>
      <c r="M112" s="345"/>
      <c r="N112" s="4"/>
    </row>
    <row r="113" spans="1:14" x14ac:dyDescent="0.3">
      <c r="A113" s="3"/>
      <c r="B113" s="379"/>
      <c r="C113" s="379"/>
      <c r="D113" s="379"/>
      <c r="E113" s="380"/>
      <c r="F113" s="345"/>
      <c r="G113" s="345"/>
      <c r="H113" s="345"/>
      <c r="I113" s="345"/>
      <c r="J113" s="345"/>
      <c r="K113" s="345"/>
      <c r="L113" s="345"/>
      <c r="M113" s="345"/>
      <c r="N113" s="4"/>
    </row>
    <row r="114" spans="1:14" x14ac:dyDescent="0.3">
      <c r="A114" s="3"/>
      <c r="B114" s="351" t="s">
        <v>62</v>
      </c>
      <c r="C114" s="379"/>
      <c r="D114" s="379"/>
      <c r="E114" s="380"/>
      <c r="F114" s="345"/>
      <c r="G114" s="345"/>
      <c r="H114" s="345"/>
      <c r="I114" s="345"/>
      <c r="J114" s="345"/>
      <c r="K114" s="345"/>
      <c r="L114" s="345"/>
      <c r="M114" s="345"/>
      <c r="N114" s="4"/>
    </row>
    <row r="115" spans="1:14" x14ac:dyDescent="0.3">
      <c r="A115" s="3"/>
      <c r="B115" s="379"/>
      <c r="C115" s="379"/>
      <c r="D115" s="379"/>
      <c r="E115" s="380"/>
      <c r="F115" s="345"/>
      <c r="G115" s="345"/>
      <c r="H115" s="345"/>
      <c r="I115" s="345"/>
      <c r="J115" s="345"/>
      <c r="K115" s="345"/>
      <c r="L115" s="345"/>
      <c r="M115" s="345"/>
      <c r="N115" s="4"/>
    </row>
    <row r="116" spans="1:14" x14ac:dyDescent="0.3">
      <c r="A116" s="3"/>
      <c r="B116" s="146"/>
      <c r="C116" s="146"/>
      <c r="D116" s="146"/>
      <c r="E116" s="146"/>
      <c r="F116" s="20"/>
      <c r="G116" s="20"/>
      <c r="H116" s="20"/>
      <c r="I116" s="20"/>
      <c r="J116" s="20"/>
      <c r="K116" s="20"/>
      <c r="L116" s="20"/>
      <c r="M116" s="20"/>
      <c r="N116" s="4"/>
    </row>
    <row r="117" spans="1:14" ht="17.25" customHeight="1" x14ac:dyDescent="0.3">
      <c r="A117" s="3"/>
      <c r="B117" s="339" t="s">
        <v>63</v>
      </c>
      <c r="C117" s="339"/>
      <c r="D117" s="339"/>
      <c r="E117" s="339"/>
      <c r="F117" s="440" t="s">
        <v>57</v>
      </c>
      <c r="G117" s="440"/>
      <c r="H117" s="440"/>
      <c r="I117" s="440"/>
      <c r="J117" s="440"/>
      <c r="K117" s="440"/>
      <c r="L117" s="440"/>
      <c r="M117" s="440"/>
      <c r="N117" s="4"/>
    </row>
    <row r="118" spans="1:14" ht="14.25" customHeight="1" x14ac:dyDescent="0.3">
      <c r="A118" s="3"/>
      <c r="B118" s="351" t="s">
        <v>64</v>
      </c>
      <c r="C118" s="379"/>
      <c r="D118" s="379"/>
      <c r="E118" s="380"/>
      <c r="F118" s="345"/>
      <c r="G118" s="345"/>
      <c r="H118" s="345"/>
      <c r="I118" s="345"/>
      <c r="J118" s="345"/>
      <c r="K118" s="345"/>
      <c r="L118" s="345"/>
      <c r="M118" s="345"/>
      <c r="N118" s="4"/>
    </row>
    <row r="119" spans="1:14" ht="14.25" customHeight="1" x14ac:dyDescent="0.3">
      <c r="A119" s="3"/>
      <c r="B119" s="351"/>
      <c r="C119" s="379"/>
      <c r="D119" s="379"/>
      <c r="E119" s="380"/>
      <c r="F119" s="345"/>
      <c r="G119" s="345"/>
      <c r="H119" s="345"/>
      <c r="I119" s="345"/>
      <c r="J119" s="345"/>
      <c r="K119" s="345"/>
      <c r="L119" s="345"/>
      <c r="M119" s="345"/>
      <c r="N119" s="4"/>
    </row>
    <row r="120" spans="1:14" ht="14.25" customHeight="1" x14ac:dyDescent="0.3">
      <c r="A120" s="3"/>
      <c r="B120" s="351"/>
      <c r="C120" s="379"/>
      <c r="D120" s="379"/>
      <c r="E120" s="380"/>
      <c r="F120" s="345"/>
      <c r="G120" s="345"/>
      <c r="H120" s="345"/>
      <c r="I120" s="345"/>
      <c r="J120" s="345"/>
      <c r="K120" s="345"/>
      <c r="L120" s="345"/>
      <c r="M120" s="345"/>
      <c r="N120" s="4"/>
    </row>
    <row r="121" spans="1:14" ht="14.25" customHeight="1" x14ac:dyDescent="0.3">
      <c r="A121" s="3"/>
      <c r="B121" s="351"/>
      <c r="C121" s="379"/>
      <c r="D121" s="379"/>
      <c r="E121" s="380"/>
      <c r="F121" s="345"/>
      <c r="G121" s="345"/>
      <c r="H121" s="345"/>
      <c r="I121" s="345"/>
      <c r="J121" s="345"/>
      <c r="K121" s="345"/>
      <c r="L121" s="345"/>
      <c r="M121" s="345"/>
      <c r="N121" s="4"/>
    </row>
    <row r="122" spans="1:14" ht="14.25" customHeight="1" x14ac:dyDescent="0.3">
      <c r="A122" s="3"/>
      <c r="B122" s="379"/>
      <c r="C122" s="379"/>
      <c r="D122" s="379"/>
      <c r="E122" s="380"/>
      <c r="F122" s="345"/>
      <c r="G122" s="345"/>
      <c r="H122" s="345"/>
      <c r="I122" s="345"/>
      <c r="J122" s="345"/>
      <c r="K122" s="345"/>
      <c r="L122" s="345"/>
      <c r="M122" s="345"/>
      <c r="N122" s="4"/>
    </row>
    <row r="123" spans="1:14" ht="14.25" customHeight="1" x14ac:dyDescent="0.3">
      <c r="A123" s="3"/>
      <c r="B123" s="351" t="s">
        <v>65</v>
      </c>
      <c r="C123" s="379"/>
      <c r="D123" s="379"/>
      <c r="E123" s="380"/>
      <c r="F123" s="345"/>
      <c r="G123" s="345"/>
      <c r="H123" s="345"/>
      <c r="I123" s="345"/>
      <c r="J123" s="345"/>
      <c r="K123" s="345"/>
      <c r="L123" s="345"/>
      <c r="M123" s="345"/>
      <c r="N123" s="4"/>
    </row>
    <row r="124" spans="1:14" ht="14.25" customHeight="1" x14ac:dyDescent="0.3">
      <c r="A124" s="3"/>
      <c r="B124" s="351"/>
      <c r="C124" s="379"/>
      <c r="D124" s="379"/>
      <c r="E124" s="380"/>
      <c r="F124" s="345"/>
      <c r="G124" s="345"/>
      <c r="H124" s="345"/>
      <c r="I124" s="345"/>
      <c r="J124" s="345"/>
      <c r="K124" s="345"/>
      <c r="L124" s="345"/>
      <c r="M124" s="345"/>
      <c r="N124" s="4"/>
    </row>
    <row r="125" spans="1:14" x14ac:dyDescent="0.3">
      <c r="A125" s="3"/>
      <c r="B125" s="379"/>
      <c r="C125" s="379"/>
      <c r="D125" s="379"/>
      <c r="E125" s="380"/>
      <c r="F125" s="345"/>
      <c r="G125" s="345"/>
      <c r="H125" s="345"/>
      <c r="I125" s="345"/>
      <c r="J125" s="345"/>
      <c r="K125" s="345"/>
      <c r="L125" s="345"/>
      <c r="M125" s="345"/>
      <c r="N125" s="4"/>
    </row>
    <row r="126" spans="1:14" ht="14.25" customHeight="1" x14ac:dyDescent="0.3">
      <c r="A126" s="3"/>
      <c r="B126" s="351" t="s">
        <v>66</v>
      </c>
      <c r="C126" s="379"/>
      <c r="D126" s="379"/>
      <c r="E126" s="380"/>
      <c r="F126" s="345"/>
      <c r="G126" s="345"/>
      <c r="H126" s="345"/>
      <c r="I126" s="345"/>
      <c r="J126" s="345"/>
      <c r="K126" s="345"/>
      <c r="L126" s="345"/>
      <c r="M126" s="345"/>
      <c r="N126" s="4"/>
    </row>
    <row r="127" spans="1:14" ht="14.25" customHeight="1" x14ac:dyDescent="0.3">
      <c r="A127" s="3"/>
      <c r="B127" s="379"/>
      <c r="C127" s="379"/>
      <c r="D127" s="379"/>
      <c r="E127" s="380"/>
      <c r="F127" s="345"/>
      <c r="G127" s="345"/>
      <c r="H127" s="345"/>
      <c r="I127" s="345"/>
      <c r="J127" s="345"/>
      <c r="K127" s="345"/>
      <c r="L127" s="345"/>
      <c r="M127" s="345"/>
      <c r="N127" s="4"/>
    </row>
    <row r="128" spans="1:14" x14ac:dyDescent="0.3">
      <c r="A128" s="3"/>
      <c r="B128" s="379"/>
      <c r="C128" s="379"/>
      <c r="D128" s="379"/>
      <c r="E128" s="380"/>
      <c r="F128" s="345"/>
      <c r="G128" s="345"/>
      <c r="H128" s="345"/>
      <c r="I128" s="345"/>
      <c r="J128" s="345"/>
      <c r="K128" s="345"/>
      <c r="L128" s="345"/>
      <c r="M128" s="345"/>
      <c r="N128" s="4"/>
    </row>
    <row r="129" spans="1:45" x14ac:dyDescent="0.3">
      <c r="A129" s="3"/>
      <c r="B129" s="20"/>
      <c r="C129" s="20"/>
      <c r="D129" s="20"/>
      <c r="E129" s="20"/>
      <c r="F129" s="20"/>
      <c r="G129" s="20"/>
      <c r="H129" s="20"/>
      <c r="I129" s="20"/>
      <c r="J129" s="20"/>
      <c r="K129" s="20"/>
      <c r="L129" s="20"/>
      <c r="M129" s="20"/>
      <c r="N129" s="4"/>
    </row>
    <row r="130" spans="1:45" x14ac:dyDescent="0.3">
      <c r="A130" s="19"/>
      <c r="B130" s="335" t="s">
        <v>388</v>
      </c>
      <c r="C130" s="335"/>
      <c r="D130" s="335"/>
      <c r="E130" s="335"/>
      <c r="F130" s="335"/>
      <c r="G130" s="335"/>
      <c r="H130" s="335"/>
      <c r="I130" s="335"/>
      <c r="J130" s="335"/>
      <c r="K130" s="335"/>
      <c r="L130" s="335"/>
      <c r="M130" s="335"/>
      <c r="N130" s="398"/>
      <c r="AD130" s="16"/>
      <c r="AE130" s="16"/>
      <c r="AF130" s="16"/>
      <c r="AG130" s="16"/>
      <c r="AH130" s="16"/>
      <c r="AI130" s="16"/>
      <c r="AJ130" s="16"/>
      <c r="AK130" s="16"/>
      <c r="AL130" s="16"/>
      <c r="AM130" s="16"/>
      <c r="AN130" s="16"/>
      <c r="AO130" s="16"/>
      <c r="AP130" s="16"/>
      <c r="AQ130" s="16"/>
      <c r="AR130" s="16"/>
      <c r="AS130" s="16"/>
    </row>
    <row r="131" spans="1:45" x14ac:dyDescent="0.3">
      <c r="A131" s="19"/>
      <c r="B131" s="335"/>
      <c r="C131" s="335"/>
      <c r="D131" s="335"/>
      <c r="E131" s="335"/>
      <c r="F131" s="335"/>
      <c r="G131" s="335"/>
      <c r="H131" s="335"/>
      <c r="I131" s="335"/>
      <c r="J131" s="335"/>
      <c r="K131" s="335"/>
      <c r="L131" s="335"/>
      <c r="M131" s="335"/>
      <c r="N131" s="398"/>
    </row>
    <row r="132" spans="1:45" ht="12.75" customHeight="1" x14ac:dyDescent="0.3">
      <c r="A132" s="3"/>
      <c r="B132" s="147"/>
      <c r="C132" s="147"/>
      <c r="D132" s="133"/>
      <c r="E132" s="133"/>
      <c r="F132" s="133"/>
      <c r="G132" s="133"/>
      <c r="H132" s="133"/>
      <c r="I132" s="133"/>
      <c r="J132" s="133"/>
      <c r="K132" s="133"/>
      <c r="L132" s="20"/>
      <c r="M132" s="20"/>
      <c r="N132" s="4"/>
    </row>
    <row r="133" spans="1:45" x14ac:dyDescent="0.3">
      <c r="A133" s="3"/>
      <c r="B133" s="402" t="s">
        <v>16</v>
      </c>
      <c r="C133" s="402"/>
      <c r="D133" s="402"/>
      <c r="E133" s="402"/>
      <c r="F133" s="402"/>
      <c r="G133" s="402"/>
      <c r="H133" s="402"/>
      <c r="I133" s="402"/>
      <c r="J133" s="402"/>
      <c r="K133" s="402"/>
      <c r="L133" s="402"/>
      <c r="M133" s="402"/>
      <c r="N133" s="60"/>
    </row>
    <row r="134" spans="1:45" ht="14.85" customHeight="1" x14ac:dyDescent="0.3">
      <c r="A134" s="3"/>
      <c r="B134" s="338" t="s">
        <v>463</v>
      </c>
      <c r="C134" s="338"/>
      <c r="D134" s="338"/>
      <c r="E134" s="338"/>
      <c r="F134" s="338"/>
      <c r="G134" s="338"/>
      <c r="H134" s="338"/>
      <c r="I134" s="338"/>
      <c r="J134" s="338"/>
      <c r="K134" s="338"/>
      <c r="L134" s="20"/>
      <c r="M134" s="20"/>
      <c r="N134" s="4"/>
    </row>
    <row r="135" spans="1:45" ht="14.85" customHeight="1" x14ac:dyDescent="0.3">
      <c r="A135" s="3"/>
      <c r="B135" s="338"/>
      <c r="C135" s="338"/>
      <c r="D135" s="338"/>
      <c r="E135" s="338"/>
      <c r="F135" s="338"/>
      <c r="G135" s="338"/>
      <c r="H135" s="338"/>
      <c r="I135" s="338"/>
      <c r="J135" s="338"/>
      <c r="K135" s="338"/>
      <c r="L135" s="20"/>
      <c r="M135" s="20"/>
      <c r="N135" s="4"/>
    </row>
    <row r="136" spans="1:45" ht="14.85" customHeight="1" x14ac:dyDescent="0.3">
      <c r="A136" s="3"/>
      <c r="B136" s="338"/>
      <c r="C136" s="338"/>
      <c r="D136" s="338"/>
      <c r="E136" s="338"/>
      <c r="F136" s="338"/>
      <c r="G136" s="338"/>
      <c r="H136" s="338"/>
      <c r="I136" s="338"/>
      <c r="J136" s="338"/>
      <c r="K136" s="338"/>
      <c r="L136" s="20"/>
      <c r="M136" s="20"/>
      <c r="N136" s="4"/>
    </row>
    <row r="137" spans="1:45" x14ac:dyDescent="0.3">
      <c r="A137" s="3"/>
      <c r="B137" s="20"/>
      <c r="C137" s="20"/>
      <c r="D137" s="20"/>
      <c r="E137" s="20"/>
      <c r="F137" s="20"/>
      <c r="G137" s="20"/>
      <c r="H137" s="20"/>
      <c r="I137" s="20"/>
      <c r="J137" s="20"/>
      <c r="K137" s="20"/>
      <c r="L137" s="20"/>
      <c r="M137" s="20"/>
      <c r="N137" s="4"/>
    </row>
    <row r="138" spans="1:45" x14ac:dyDescent="0.3">
      <c r="A138" s="3"/>
      <c r="B138" s="399"/>
      <c r="C138" s="399"/>
      <c r="D138" s="400" t="s">
        <v>68</v>
      </c>
      <c r="E138" s="400"/>
      <c r="F138" s="400" t="s">
        <v>69</v>
      </c>
      <c r="G138" s="400"/>
      <c r="H138" s="397" t="s">
        <v>67</v>
      </c>
      <c r="I138" s="397"/>
      <c r="J138" s="20"/>
      <c r="K138" s="20"/>
      <c r="L138" s="20"/>
      <c r="M138" s="20"/>
      <c r="N138" s="4"/>
    </row>
    <row r="139" spans="1:45" ht="16.5" customHeight="1" x14ac:dyDescent="0.3">
      <c r="A139" s="3"/>
      <c r="B139" s="343" t="s">
        <v>70</v>
      </c>
      <c r="C139" s="343"/>
      <c r="D139" s="403">
        <f>IF(E29="kleinschalig project",0,(4))</f>
        <v>0</v>
      </c>
      <c r="E139" s="404"/>
      <c r="F139" s="441">
        <f>N164</f>
        <v>0</v>
      </c>
      <c r="G139" s="442"/>
      <c r="H139" s="396">
        <f>IF(D139=0,1,(F139/D139))</f>
        <v>1</v>
      </c>
      <c r="I139" s="352" t="s">
        <v>416</v>
      </c>
      <c r="J139" s="352"/>
      <c r="K139" s="352"/>
      <c r="L139" s="352"/>
      <c r="M139" s="352"/>
      <c r="N139" s="353"/>
    </row>
    <row r="140" spans="1:45" ht="16.5" customHeight="1" x14ac:dyDescent="0.3">
      <c r="A140" s="3"/>
      <c r="B140" s="343"/>
      <c r="C140" s="343"/>
      <c r="D140" s="405"/>
      <c r="E140" s="406"/>
      <c r="F140" s="443"/>
      <c r="G140" s="444"/>
      <c r="H140" s="396"/>
      <c r="I140" s="352"/>
      <c r="J140" s="352"/>
      <c r="K140" s="352"/>
      <c r="L140" s="352"/>
      <c r="M140" s="352"/>
      <c r="N140" s="353"/>
    </row>
    <row r="141" spans="1:45" x14ac:dyDescent="0.3">
      <c r="A141" s="3"/>
      <c r="B141" s="20"/>
      <c r="C141" s="20"/>
      <c r="D141" s="20"/>
      <c r="E141" s="20"/>
      <c r="F141" s="20"/>
      <c r="G141" s="20"/>
      <c r="H141" s="20"/>
      <c r="I141" s="20"/>
      <c r="J141" s="20"/>
      <c r="K141" s="20"/>
      <c r="L141" s="20"/>
      <c r="M141" s="20"/>
      <c r="N141" s="4"/>
    </row>
    <row r="142" spans="1:45" ht="16.5" customHeight="1" x14ac:dyDescent="0.3">
      <c r="A142" s="3"/>
      <c r="B142" s="339"/>
      <c r="C142" s="339"/>
      <c r="D142" s="339"/>
      <c r="E142" s="339"/>
      <c r="F142" s="160"/>
      <c r="G142" s="366" t="s">
        <v>76</v>
      </c>
      <c r="H142" s="366"/>
      <c r="I142" s="366"/>
      <c r="J142" s="366"/>
      <c r="K142" s="366"/>
      <c r="L142" s="366"/>
      <c r="M142" s="366"/>
      <c r="N142" s="148"/>
    </row>
    <row r="143" spans="1:45" x14ac:dyDescent="0.3">
      <c r="A143" s="3"/>
      <c r="B143" s="339" t="s">
        <v>75</v>
      </c>
      <c r="C143" s="339"/>
      <c r="D143" s="339"/>
      <c r="E143" s="339"/>
      <c r="F143" s="160"/>
      <c r="G143" s="367"/>
      <c r="H143" s="367"/>
      <c r="I143" s="367"/>
      <c r="J143" s="367"/>
      <c r="K143" s="367"/>
      <c r="L143" s="367"/>
      <c r="M143" s="367"/>
      <c r="N143" s="166"/>
    </row>
    <row r="144" spans="1:45" ht="16.5" customHeight="1" x14ac:dyDescent="0.3">
      <c r="A144" s="3"/>
      <c r="B144" s="351" t="s">
        <v>80</v>
      </c>
      <c r="C144" s="351"/>
      <c r="D144" s="351"/>
      <c r="E144" s="351"/>
      <c r="F144" s="344" t="s">
        <v>133</v>
      </c>
      <c r="G144" s="342"/>
      <c r="H144" s="342"/>
      <c r="I144" s="342"/>
      <c r="J144" s="342"/>
      <c r="K144" s="342"/>
      <c r="L144" s="342"/>
      <c r="M144" s="342"/>
      <c r="N144" s="149">
        <f>IF(F144="ja",1)+IF(F144="n.v.t.",1)</f>
        <v>0</v>
      </c>
    </row>
    <row r="145" spans="1:15" x14ac:dyDescent="0.3">
      <c r="A145" s="3"/>
      <c r="B145" s="351"/>
      <c r="C145" s="351"/>
      <c r="D145" s="351"/>
      <c r="E145" s="351"/>
      <c r="F145" s="344"/>
      <c r="G145" s="342"/>
      <c r="H145" s="342"/>
      <c r="I145" s="342"/>
      <c r="J145" s="342"/>
      <c r="K145" s="342"/>
      <c r="L145" s="342"/>
      <c r="M145" s="342"/>
      <c r="N145" s="149"/>
    </row>
    <row r="146" spans="1:15" x14ac:dyDescent="0.3">
      <c r="A146" s="3"/>
      <c r="B146" s="351"/>
      <c r="C146" s="351"/>
      <c r="D146" s="351"/>
      <c r="E146" s="351"/>
      <c r="F146" s="344"/>
      <c r="G146" s="342"/>
      <c r="H146" s="342"/>
      <c r="I146" s="342"/>
      <c r="J146" s="342"/>
      <c r="K146" s="342"/>
      <c r="L146" s="342"/>
      <c r="M146" s="342"/>
      <c r="N146" s="149"/>
    </row>
    <row r="147" spans="1:15" ht="7.5" customHeight="1" x14ac:dyDescent="0.3">
      <c r="A147" s="3"/>
      <c r="B147" s="20"/>
      <c r="C147" s="20"/>
      <c r="D147" s="20"/>
      <c r="E147" s="20"/>
      <c r="F147" s="20"/>
      <c r="G147" s="20"/>
      <c r="H147" s="20"/>
      <c r="I147" s="20"/>
      <c r="J147" s="20"/>
      <c r="K147" s="20"/>
      <c r="L147" s="20"/>
      <c r="M147" s="20"/>
      <c r="N147" s="149"/>
    </row>
    <row r="148" spans="1:15" ht="16.5" customHeight="1" x14ac:dyDescent="0.3">
      <c r="A148" s="3"/>
      <c r="F148" s="160"/>
      <c r="G148" s="366" t="s">
        <v>89</v>
      </c>
      <c r="H148" s="366"/>
      <c r="I148" s="366"/>
      <c r="J148" s="366"/>
      <c r="K148" s="366"/>
      <c r="L148" s="366"/>
      <c r="M148" s="366"/>
      <c r="N148" s="149"/>
    </row>
    <row r="149" spans="1:15" x14ac:dyDescent="0.3">
      <c r="A149" s="3"/>
      <c r="B149" s="339" t="s">
        <v>88</v>
      </c>
      <c r="C149" s="339"/>
      <c r="D149" s="339"/>
      <c r="E149" s="339"/>
      <c r="F149" s="160"/>
      <c r="G149" s="367"/>
      <c r="H149" s="367"/>
      <c r="I149" s="367"/>
      <c r="J149" s="367"/>
      <c r="K149" s="367"/>
      <c r="L149" s="367"/>
      <c r="M149" s="367"/>
      <c r="N149" s="149"/>
    </row>
    <row r="150" spans="1:15" ht="16.5" customHeight="1" x14ac:dyDescent="0.3">
      <c r="A150" s="3"/>
      <c r="B150" s="351" t="s">
        <v>92</v>
      </c>
      <c r="C150" s="351"/>
      <c r="D150" s="351"/>
      <c r="E150" s="351"/>
      <c r="F150" s="344" t="s">
        <v>133</v>
      </c>
      <c r="G150" s="342"/>
      <c r="H150" s="342"/>
      <c r="I150" s="342"/>
      <c r="J150" s="342"/>
      <c r="K150" s="342"/>
      <c r="L150" s="342"/>
      <c r="M150" s="342"/>
      <c r="N150" s="149">
        <f>IF(F150="ja",1)+IF(F150="n.v.t.",1)</f>
        <v>0</v>
      </c>
    </row>
    <row r="151" spans="1:15" x14ac:dyDescent="0.3">
      <c r="A151" s="3"/>
      <c r="B151" s="351"/>
      <c r="C151" s="351"/>
      <c r="D151" s="351"/>
      <c r="E151" s="351"/>
      <c r="F151" s="344"/>
      <c r="G151" s="342"/>
      <c r="H151" s="342"/>
      <c r="I151" s="342"/>
      <c r="J151" s="342"/>
      <c r="K151" s="342"/>
      <c r="L151" s="342"/>
      <c r="M151" s="342"/>
      <c r="N151" s="149"/>
    </row>
    <row r="152" spans="1:15" x14ac:dyDescent="0.3">
      <c r="A152" s="3"/>
      <c r="B152" s="351"/>
      <c r="C152" s="351"/>
      <c r="D152" s="351"/>
      <c r="E152" s="351"/>
      <c r="F152" s="344"/>
      <c r="G152" s="342"/>
      <c r="H152" s="342"/>
      <c r="I152" s="342"/>
      <c r="J152" s="342"/>
      <c r="K152" s="342"/>
      <c r="L152" s="342"/>
      <c r="M152" s="342"/>
      <c r="N152" s="149"/>
    </row>
    <row r="153" spans="1:15" ht="13.5" customHeight="1" x14ac:dyDescent="0.3">
      <c r="A153" s="3"/>
      <c r="F153" s="160"/>
      <c r="G153" s="161"/>
      <c r="H153" s="161"/>
      <c r="I153" s="161"/>
      <c r="J153" s="161"/>
      <c r="K153" s="161"/>
      <c r="L153" s="161"/>
      <c r="M153" s="161"/>
      <c r="N153" s="149"/>
    </row>
    <row r="154" spans="1:15" x14ac:dyDescent="0.3">
      <c r="A154" s="3"/>
      <c r="B154" s="346" t="s">
        <v>98</v>
      </c>
      <c r="C154" s="346"/>
      <c r="D154" s="346"/>
      <c r="E154" s="346"/>
      <c r="F154" s="160"/>
      <c r="G154" s="367" t="s">
        <v>99</v>
      </c>
      <c r="H154" s="367"/>
      <c r="I154" s="367"/>
      <c r="J154" s="367"/>
      <c r="K154" s="367"/>
      <c r="L154" s="367"/>
      <c r="M154" s="367"/>
      <c r="N154" s="149"/>
    </row>
    <row r="155" spans="1:15" ht="16.5" customHeight="1" x14ac:dyDescent="0.3">
      <c r="A155" s="150"/>
      <c r="B155" s="351" t="s">
        <v>102</v>
      </c>
      <c r="C155" s="351"/>
      <c r="D155" s="351"/>
      <c r="E155" s="351"/>
      <c r="F155" s="344" t="s">
        <v>133</v>
      </c>
      <c r="G155" s="342"/>
      <c r="H155" s="342"/>
      <c r="I155" s="342"/>
      <c r="J155" s="342"/>
      <c r="K155" s="342"/>
      <c r="L155" s="342"/>
      <c r="M155" s="342"/>
      <c r="N155" s="149">
        <f>IF(F155="ja",1)+IF(F155="n.v.t.",1)</f>
        <v>0</v>
      </c>
      <c r="O155" s="2"/>
    </row>
    <row r="156" spans="1:15" x14ac:dyDescent="0.3">
      <c r="A156" s="150"/>
      <c r="B156" s="351"/>
      <c r="C156" s="351"/>
      <c r="D156" s="351"/>
      <c r="E156" s="351"/>
      <c r="F156" s="344"/>
      <c r="G156" s="342"/>
      <c r="H156" s="342"/>
      <c r="I156" s="342"/>
      <c r="J156" s="342"/>
      <c r="K156" s="342"/>
      <c r="L156" s="342"/>
      <c r="M156" s="342"/>
      <c r="N156" s="149"/>
      <c r="O156" s="2"/>
    </row>
    <row r="157" spans="1:15" x14ac:dyDescent="0.3">
      <c r="A157" s="150"/>
      <c r="B157" s="351"/>
      <c r="C157" s="351"/>
      <c r="D157" s="351"/>
      <c r="E157" s="351"/>
      <c r="F157" s="344"/>
      <c r="G157" s="342"/>
      <c r="H157" s="342"/>
      <c r="I157" s="342"/>
      <c r="J157" s="342"/>
      <c r="K157" s="342"/>
      <c r="L157" s="342"/>
      <c r="M157" s="342"/>
      <c r="N157" s="149"/>
      <c r="O157" s="2"/>
    </row>
    <row r="158" spans="1:15" ht="9" customHeight="1" x14ac:dyDescent="0.3">
      <c r="A158" s="150"/>
      <c r="B158" s="20"/>
      <c r="C158" s="20"/>
      <c r="D158" s="20"/>
      <c r="E158" s="20"/>
      <c r="F158" s="20"/>
      <c r="G158" s="20"/>
      <c r="H158" s="20"/>
      <c r="I158" s="20"/>
      <c r="J158" s="20"/>
      <c r="K158" s="20"/>
      <c r="L158" s="20"/>
      <c r="M158" s="20"/>
      <c r="N158" s="149"/>
      <c r="O158" s="2"/>
    </row>
    <row r="159" spans="1:15" ht="16.5" customHeight="1" x14ac:dyDescent="0.3">
      <c r="A159" s="150"/>
      <c r="F159" s="160"/>
      <c r="G159" s="366" t="s">
        <v>108</v>
      </c>
      <c r="H159" s="366"/>
      <c r="I159" s="366"/>
      <c r="J159" s="366"/>
      <c r="K159" s="366"/>
      <c r="L159" s="366"/>
      <c r="M159" s="366"/>
      <c r="N159" s="149"/>
      <c r="O159" s="2"/>
    </row>
    <row r="160" spans="1:15" x14ac:dyDescent="0.3">
      <c r="A160" s="150"/>
      <c r="B160" s="339" t="s">
        <v>107</v>
      </c>
      <c r="C160" s="339"/>
      <c r="D160" s="339"/>
      <c r="E160" s="339"/>
      <c r="F160" s="160"/>
      <c r="G160" s="367"/>
      <c r="H160" s="367"/>
      <c r="I160" s="367"/>
      <c r="J160" s="367"/>
      <c r="K160" s="367"/>
      <c r="L160" s="367"/>
      <c r="M160" s="367"/>
      <c r="N160" s="149"/>
      <c r="O160" s="2"/>
    </row>
    <row r="161" spans="1:15" ht="16.5" customHeight="1" x14ac:dyDescent="0.3">
      <c r="A161" s="150"/>
      <c r="B161" s="351" t="s">
        <v>112</v>
      </c>
      <c r="C161" s="351"/>
      <c r="D161" s="351"/>
      <c r="E161" s="351"/>
      <c r="F161" s="344" t="s">
        <v>133</v>
      </c>
      <c r="G161" s="342"/>
      <c r="H161" s="342"/>
      <c r="I161" s="342"/>
      <c r="J161" s="342"/>
      <c r="K161" s="342"/>
      <c r="L161" s="342"/>
      <c r="M161" s="342"/>
      <c r="N161" s="149">
        <f>IF(F161="ja",1)+IF(F161="n.v.t.",1)</f>
        <v>0</v>
      </c>
      <c r="O161" s="2"/>
    </row>
    <row r="162" spans="1:15" x14ac:dyDescent="0.3">
      <c r="A162" s="150"/>
      <c r="B162" s="351"/>
      <c r="C162" s="351"/>
      <c r="D162" s="351"/>
      <c r="E162" s="351"/>
      <c r="F162" s="344"/>
      <c r="G162" s="342"/>
      <c r="H162" s="342"/>
      <c r="I162" s="342"/>
      <c r="J162" s="342"/>
      <c r="K162" s="342"/>
      <c r="L162" s="342"/>
      <c r="M162" s="342"/>
      <c r="N162" s="149"/>
      <c r="O162" s="2"/>
    </row>
    <row r="163" spans="1:15" x14ac:dyDescent="0.3">
      <c r="A163" s="150"/>
      <c r="B163" s="351"/>
      <c r="C163" s="351"/>
      <c r="D163" s="351"/>
      <c r="E163" s="351"/>
      <c r="F163" s="344"/>
      <c r="G163" s="342"/>
      <c r="H163" s="342"/>
      <c r="I163" s="342"/>
      <c r="J163" s="342"/>
      <c r="K163" s="342"/>
      <c r="L163" s="342"/>
      <c r="M163" s="342"/>
      <c r="N163" s="149"/>
      <c r="O163" s="2"/>
    </row>
    <row r="164" spans="1:15" ht="17.25" thickBot="1" x14ac:dyDescent="0.35">
      <c r="A164" s="151"/>
      <c r="B164" s="152"/>
      <c r="C164" s="152"/>
      <c r="D164" s="152"/>
      <c r="E164" s="152"/>
      <c r="F164" s="152"/>
      <c r="G164" s="152"/>
      <c r="H164" s="152"/>
      <c r="I164" s="152"/>
      <c r="J164" s="152"/>
      <c r="K164" s="152"/>
      <c r="L164" s="152"/>
      <c r="M164" s="152"/>
      <c r="N164" s="153">
        <f>SUM(N144:N163)</f>
        <v>0</v>
      </c>
      <c r="O164" s="2"/>
    </row>
    <row r="165" spans="1:15" x14ac:dyDescent="0.3">
      <c r="A165" s="10"/>
      <c r="B165" s="10"/>
      <c r="C165" s="10"/>
      <c r="D165" s="10"/>
      <c r="E165" s="10"/>
      <c r="F165" s="10"/>
      <c r="G165" s="10"/>
      <c r="H165" s="10"/>
      <c r="I165" s="10"/>
      <c r="J165" s="10"/>
      <c r="K165" s="10"/>
      <c r="L165" s="10"/>
      <c r="M165" s="10"/>
      <c r="N165" s="10"/>
      <c r="O165" s="2"/>
    </row>
    <row r="166" spans="1:15" x14ac:dyDescent="0.3">
      <c r="A166" s="10"/>
      <c r="B166" s="10"/>
      <c r="C166" s="10"/>
      <c r="D166" s="10"/>
      <c r="E166" s="10"/>
      <c r="F166" s="10"/>
      <c r="G166" s="10"/>
      <c r="H166" s="10"/>
      <c r="I166" s="10"/>
      <c r="J166" s="10"/>
      <c r="K166" s="10"/>
      <c r="L166" s="10"/>
      <c r="M166" s="10"/>
      <c r="N166" s="10"/>
      <c r="O166" s="2"/>
    </row>
    <row r="167" spans="1:15" x14ac:dyDescent="0.3">
      <c r="A167" s="10"/>
      <c r="B167" s="10"/>
      <c r="C167" s="10"/>
      <c r="D167" s="10"/>
      <c r="E167" s="10"/>
      <c r="F167" s="10"/>
      <c r="G167" s="10"/>
      <c r="H167" s="10"/>
      <c r="I167" s="10"/>
      <c r="J167" s="10"/>
      <c r="K167" s="10"/>
      <c r="L167" s="10"/>
      <c r="M167" s="10"/>
      <c r="N167" s="10"/>
      <c r="O167" s="2"/>
    </row>
    <row r="168" spans="1:15" x14ac:dyDescent="0.3">
      <c r="A168" s="10"/>
      <c r="B168" s="10"/>
      <c r="C168" s="10"/>
      <c r="D168" s="10"/>
      <c r="E168" s="10"/>
      <c r="F168" s="10"/>
      <c r="G168" s="10"/>
      <c r="H168" s="10"/>
      <c r="I168" s="10"/>
      <c r="J168" s="10"/>
      <c r="K168" s="10"/>
      <c r="L168" s="10"/>
      <c r="M168" s="10"/>
      <c r="N168" s="10"/>
      <c r="O168" s="2"/>
    </row>
    <row r="169" spans="1:15" x14ac:dyDescent="0.3">
      <c r="A169" s="10"/>
      <c r="B169" s="10"/>
      <c r="C169" s="10"/>
      <c r="D169" s="10"/>
      <c r="E169" s="10"/>
      <c r="F169" s="10"/>
      <c r="G169" s="10"/>
      <c r="H169" s="10"/>
      <c r="I169" s="10"/>
      <c r="J169" s="10"/>
      <c r="K169" s="10"/>
      <c r="L169" s="10"/>
      <c r="M169" s="10"/>
      <c r="N169" s="10"/>
      <c r="O169" s="2"/>
    </row>
    <row r="170" spans="1:15" x14ac:dyDescent="0.3">
      <c r="A170" s="10"/>
      <c r="B170" s="10"/>
      <c r="C170" s="10"/>
      <c r="D170" s="10"/>
      <c r="E170" s="10"/>
      <c r="F170" s="10"/>
      <c r="G170" s="10"/>
      <c r="H170" s="10"/>
      <c r="I170" s="10"/>
      <c r="J170" s="10"/>
      <c r="K170" s="10"/>
      <c r="L170" s="10"/>
      <c r="M170" s="10"/>
      <c r="N170" s="10"/>
      <c r="O170" s="2"/>
    </row>
    <row r="171" spans="1:15" x14ac:dyDescent="0.3">
      <c r="A171" s="10"/>
      <c r="B171" s="10"/>
      <c r="C171" s="10"/>
      <c r="D171" s="10"/>
      <c r="E171" s="10"/>
      <c r="F171" s="10"/>
      <c r="G171" s="10"/>
      <c r="H171" s="10"/>
      <c r="I171" s="10"/>
      <c r="J171" s="10"/>
      <c r="K171" s="10"/>
      <c r="L171" s="10"/>
      <c r="M171" s="10"/>
      <c r="N171" s="10"/>
      <c r="O171" s="2"/>
    </row>
    <row r="172" spans="1:15" x14ac:dyDescent="0.3">
      <c r="A172" s="10"/>
      <c r="B172" s="10"/>
      <c r="C172" s="10"/>
      <c r="D172" s="10"/>
      <c r="E172" s="10"/>
      <c r="F172" s="10"/>
      <c r="G172" s="10"/>
      <c r="H172" s="10"/>
      <c r="I172" s="10"/>
      <c r="J172" s="10"/>
      <c r="K172" s="10"/>
      <c r="L172" s="10"/>
      <c r="M172" s="10"/>
      <c r="N172" s="10"/>
      <c r="O172" s="2"/>
    </row>
    <row r="173" spans="1:15" x14ac:dyDescent="0.3">
      <c r="A173" s="10"/>
      <c r="B173" s="10"/>
      <c r="C173" s="10"/>
      <c r="D173" s="10"/>
      <c r="E173" s="10"/>
      <c r="F173" s="10"/>
      <c r="G173" s="10"/>
      <c r="H173" s="10"/>
      <c r="I173" s="10"/>
      <c r="J173" s="10"/>
      <c r="K173" s="10"/>
      <c r="L173" s="10"/>
      <c r="M173" s="10"/>
      <c r="N173" s="10"/>
      <c r="O173" s="2"/>
    </row>
    <row r="174" spans="1:15" x14ac:dyDescent="0.3">
      <c r="A174" s="10"/>
      <c r="B174" s="10"/>
      <c r="C174" s="10"/>
      <c r="D174" s="10"/>
      <c r="E174" s="10"/>
      <c r="F174" s="10"/>
      <c r="G174" s="10"/>
      <c r="H174" s="10"/>
      <c r="I174" s="10"/>
      <c r="J174" s="10"/>
      <c r="K174" s="10"/>
      <c r="L174" s="10"/>
      <c r="M174" s="10"/>
      <c r="N174" s="10"/>
      <c r="O174" s="16"/>
    </row>
    <row r="175" spans="1:15" x14ac:dyDescent="0.3">
      <c r="A175" s="10"/>
      <c r="B175" s="10"/>
      <c r="C175" s="10"/>
      <c r="D175" s="10"/>
      <c r="E175" s="10"/>
      <c r="F175" s="10"/>
      <c r="G175" s="10"/>
      <c r="H175" s="10"/>
      <c r="I175" s="10"/>
      <c r="J175" s="10"/>
      <c r="K175" s="10"/>
      <c r="L175" s="10"/>
      <c r="M175" s="10"/>
      <c r="N175" s="10"/>
      <c r="O175" s="16"/>
    </row>
    <row r="176" spans="1:15" x14ac:dyDescent="0.3">
      <c r="A176" s="10"/>
      <c r="B176" s="10"/>
      <c r="C176" s="10"/>
      <c r="D176" s="10"/>
      <c r="E176" s="10"/>
      <c r="F176" s="10"/>
      <c r="G176" s="10"/>
      <c r="H176" s="10"/>
      <c r="I176" s="10"/>
      <c r="J176" s="10"/>
      <c r="K176" s="10"/>
      <c r="L176" s="10"/>
      <c r="M176" s="10"/>
      <c r="N176" s="10"/>
      <c r="O176" s="16"/>
    </row>
    <row r="177" spans="1:15" x14ac:dyDescent="0.3">
      <c r="A177" s="10"/>
      <c r="B177" s="10"/>
      <c r="C177" s="10"/>
      <c r="D177" s="10"/>
      <c r="E177" s="10"/>
      <c r="F177" s="10"/>
      <c r="G177" s="10"/>
      <c r="H177" s="10"/>
      <c r="I177" s="10"/>
      <c r="J177" s="10"/>
      <c r="K177" s="10"/>
      <c r="L177" s="10"/>
      <c r="M177" s="10"/>
      <c r="N177" s="10"/>
      <c r="O177" s="16"/>
    </row>
    <row r="178" spans="1:15" x14ac:dyDescent="0.3">
      <c r="A178" s="10"/>
      <c r="B178" s="10"/>
      <c r="C178" s="10"/>
      <c r="D178" s="10"/>
      <c r="E178" s="10"/>
      <c r="F178" s="10"/>
      <c r="G178" s="10"/>
      <c r="H178" s="10"/>
      <c r="I178" s="10"/>
      <c r="J178" s="10"/>
      <c r="K178" s="10"/>
      <c r="L178" s="10"/>
      <c r="M178" s="10"/>
      <c r="N178" s="10"/>
      <c r="O178" s="16"/>
    </row>
    <row r="179" spans="1:15" x14ac:dyDescent="0.3">
      <c r="A179" s="10"/>
      <c r="B179" s="10"/>
      <c r="C179" s="10"/>
      <c r="D179" s="10"/>
      <c r="E179" s="10"/>
      <c r="F179" s="10"/>
      <c r="G179" s="10"/>
      <c r="H179" s="10"/>
      <c r="I179" s="10"/>
      <c r="J179" s="10"/>
      <c r="K179" s="10"/>
      <c r="L179" s="10"/>
      <c r="M179" s="10"/>
      <c r="N179" s="10"/>
      <c r="O179" s="16"/>
    </row>
    <row r="180" spans="1:15" ht="15" customHeight="1" x14ac:dyDescent="0.3">
      <c r="A180" s="10" t="s">
        <v>42</v>
      </c>
      <c r="B180" s="10"/>
      <c r="C180" s="10" t="s">
        <v>43</v>
      </c>
      <c r="D180" s="10"/>
      <c r="E180" s="10" t="s">
        <v>43</v>
      </c>
      <c r="F180" s="10"/>
      <c r="G180" s="10" t="s">
        <v>43</v>
      </c>
      <c r="H180" s="10"/>
      <c r="I180" s="10" t="s">
        <v>43</v>
      </c>
      <c r="J180" s="10"/>
      <c r="K180" s="10" t="s">
        <v>43</v>
      </c>
      <c r="L180" s="10"/>
      <c r="M180" s="10"/>
      <c r="N180" s="10"/>
      <c r="O180" s="16"/>
    </row>
    <row r="181" spans="1:15" x14ac:dyDescent="0.3">
      <c r="A181" s="10" t="s">
        <v>321</v>
      </c>
      <c r="B181" s="10"/>
      <c r="C181" s="15">
        <f>D40</f>
        <v>0</v>
      </c>
      <c r="D181" s="15">
        <f>C181</f>
        <v>0</v>
      </c>
      <c r="E181" s="15">
        <f>D42</f>
        <v>0</v>
      </c>
      <c r="F181" s="10">
        <f>E181</f>
        <v>0</v>
      </c>
      <c r="G181" s="10">
        <f>D44</f>
        <v>0</v>
      </c>
      <c r="H181" s="10">
        <f>G181</f>
        <v>0</v>
      </c>
      <c r="I181" s="15">
        <f>D46</f>
        <v>0</v>
      </c>
      <c r="J181" s="10">
        <f>I181</f>
        <v>0</v>
      </c>
      <c r="K181" s="15">
        <f>D48</f>
        <v>0</v>
      </c>
      <c r="L181" s="10">
        <f>K181</f>
        <v>0</v>
      </c>
      <c r="M181" s="10"/>
      <c r="N181" s="10"/>
      <c r="O181" s="16"/>
    </row>
    <row r="182" spans="1:15" x14ac:dyDescent="0.3">
      <c r="A182" s="10" t="s">
        <v>44</v>
      </c>
      <c r="B182" s="10"/>
      <c r="C182" s="15">
        <f>F40</f>
        <v>0</v>
      </c>
      <c r="D182" s="10">
        <f>C182</f>
        <v>0</v>
      </c>
      <c r="E182" s="15">
        <f>F42</f>
        <v>0</v>
      </c>
      <c r="F182" s="10">
        <f>E182</f>
        <v>0</v>
      </c>
      <c r="G182" s="15">
        <f>F44</f>
        <v>0</v>
      </c>
      <c r="H182" s="10">
        <f>G182</f>
        <v>0</v>
      </c>
      <c r="I182" s="15">
        <f>F46</f>
        <v>0</v>
      </c>
      <c r="J182" s="10">
        <f>I182</f>
        <v>0</v>
      </c>
      <c r="K182" s="15">
        <f>F48</f>
        <v>0</v>
      </c>
      <c r="L182" s="10">
        <f>K182</f>
        <v>0</v>
      </c>
      <c r="M182" s="10"/>
      <c r="N182" s="10"/>
      <c r="O182" s="16"/>
    </row>
    <row r="183" spans="1:15" x14ac:dyDescent="0.3">
      <c r="A183" s="10"/>
      <c r="B183" s="10"/>
      <c r="C183" s="10"/>
      <c r="D183" s="10"/>
      <c r="E183" s="10"/>
      <c r="F183" s="10"/>
      <c r="G183" s="10"/>
      <c r="H183" s="10"/>
      <c r="I183" s="10"/>
      <c r="J183" s="10"/>
      <c r="K183" s="10"/>
      <c r="L183" s="10"/>
      <c r="M183" s="10"/>
      <c r="N183" s="10"/>
      <c r="O183" s="16"/>
    </row>
    <row r="184" spans="1:15" x14ac:dyDescent="0.3">
      <c r="A184" s="10"/>
      <c r="B184" s="10"/>
      <c r="C184" s="10"/>
      <c r="D184" s="10"/>
      <c r="E184" s="10"/>
      <c r="F184" s="10"/>
      <c r="G184" s="10"/>
      <c r="H184" s="10"/>
      <c r="I184" s="10"/>
      <c r="J184" s="10"/>
      <c r="K184" s="10"/>
      <c r="L184" s="10"/>
      <c r="M184" s="10"/>
      <c r="N184" s="10"/>
      <c r="O184" s="16"/>
    </row>
    <row r="185" spans="1:15" x14ac:dyDescent="0.3">
      <c r="A185" s="10"/>
      <c r="B185" s="10"/>
      <c r="C185" s="10"/>
      <c r="D185" s="10"/>
      <c r="E185" s="10"/>
      <c r="F185" s="10"/>
      <c r="G185" s="10"/>
      <c r="H185" s="10"/>
      <c r="I185" s="10"/>
      <c r="J185" s="10"/>
      <c r="K185" s="10"/>
      <c r="L185" s="10"/>
      <c r="M185" s="10"/>
      <c r="N185" s="10"/>
      <c r="O185" s="16"/>
    </row>
    <row r="186" spans="1:15" x14ac:dyDescent="0.3">
      <c r="A186" s="10"/>
      <c r="B186" s="10"/>
      <c r="C186" s="10"/>
      <c r="D186" s="10"/>
      <c r="E186" s="10"/>
      <c r="F186" s="10"/>
      <c r="G186" s="10"/>
      <c r="H186" s="10"/>
      <c r="I186" s="10"/>
      <c r="J186" s="10"/>
      <c r="K186" s="10"/>
      <c r="L186" s="10"/>
      <c r="M186" s="10"/>
      <c r="N186" s="10"/>
      <c r="O186" s="16"/>
    </row>
    <row r="187" spans="1:15" x14ac:dyDescent="0.3">
      <c r="A187" s="10"/>
      <c r="B187" s="10"/>
      <c r="C187" s="10"/>
      <c r="D187" s="10"/>
      <c r="E187" s="10"/>
      <c r="F187" s="10"/>
      <c r="G187" s="10"/>
      <c r="H187" s="10"/>
      <c r="I187" s="10"/>
      <c r="J187" s="10"/>
      <c r="K187" s="10"/>
      <c r="L187" s="10"/>
      <c r="M187" s="10"/>
      <c r="N187" s="10"/>
      <c r="O187" s="16"/>
    </row>
    <row r="188" spans="1:15" x14ac:dyDescent="0.3">
      <c r="A188" s="10"/>
      <c r="B188" s="10"/>
      <c r="C188" s="10"/>
      <c r="D188" s="10"/>
      <c r="E188" s="10"/>
      <c r="F188" s="10"/>
      <c r="G188" s="10"/>
      <c r="H188" s="10"/>
      <c r="I188" s="10"/>
      <c r="J188" s="10"/>
      <c r="K188" s="10"/>
      <c r="L188" s="10"/>
      <c r="M188" s="10"/>
      <c r="N188" s="10"/>
      <c r="O188" s="2"/>
    </row>
    <row r="189" spans="1:15" x14ac:dyDescent="0.3">
      <c r="A189" s="10"/>
      <c r="B189" s="10"/>
      <c r="C189" s="10"/>
      <c r="D189" s="10"/>
      <c r="E189" s="10"/>
      <c r="F189" s="10"/>
      <c r="G189" s="10"/>
      <c r="H189" s="10"/>
      <c r="I189" s="10"/>
      <c r="J189" s="10"/>
      <c r="K189" s="10"/>
      <c r="L189" s="10"/>
      <c r="M189" s="10"/>
      <c r="N189" s="10"/>
      <c r="O189" s="2"/>
    </row>
    <row r="190" spans="1:15" x14ac:dyDescent="0.3">
      <c r="A190" s="10"/>
      <c r="B190" s="10"/>
      <c r="C190" s="10"/>
      <c r="D190" s="10"/>
      <c r="E190" s="10"/>
      <c r="F190" s="10"/>
      <c r="G190" s="10"/>
      <c r="H190" s="10"/>
      <c r="I190" s="10"/>
      <c r="J190" s="10"/>
      <c r="K190" s="10"/>
      <c r="L190" s="10"/>
      <c r="M190" s="10"/>
      <c r="N190" s="10"/>
      <c r="O190" s="2"/>
    </row>
    <row r="191" spans="1:15" x14ac:dyDescent="0.3">
      <c r="A191" s="10"/>
      <c r="B191" s="10"/>
      <c r="C191" s="10"/>
      <c r="D191" s="10"/>
      <c r="E191" s="10"/>
      <c r="F191" s="10"/>
      <c r="G191" s="10"/>
      <c r="H191" s="10"/>
      <c r="I191" s="10"/>
      <c r="J191" s="10"/>
      <c r="K191" s="10"/>
      <c r="L191" s="10"/>
      <c r="M191" s="10"/>
      <c r="N191" s="10"/>
      <c r="O191" s="16"/>
    </row>
    <row r="192" spans="1:15" x14ac:dyDescent="0.3">
      <c r="A192" s="10"/>
      <c r="B192" s="10"/>
      <c r="C192" s="10"/>
      <c r="D192" s="10"/>
      <c r="E192" s="10"/>
      <c r="F192" s="10"/>
      <c r="G192" s="10"/>
      <c r="H192" s="10"/>
      <c r="I192" s="10"/>
      <c r="J192" s="10"/>
      <c r="K192" s="10"/>
      <c r="L192" s="10"/>
      <c r="M192" s="10"/>
      <c r="N192" s="10"/>
      <c r="O192" s="2"/>
    </row>
    <row r="193" spans="1:15" x14ac:dyDescent="0.3">
      <c r="A193" s="10"/>
      <c r="B193" s="10"/>
      <c r="C193" s="10"/>
      <c r="D193" s="10"/>
      <c r="E193" s="10"/>
      <c r="F193" s="10"/>
      <c r="G193" s="10"/>
      <c r="H193" s="10"/>
      <c r="I193" s="10"/>
      <c r="J193" s="10"/>
      <c r="K193" s="10"/>
      <c r="L193" s="10"/>
      <c r="M193" s="10"/>
      <c r="N193" s="10"/>
      <c r="O193" s="2"/>
    </row>
    <row r="194" spans="1:15" x14ac:dyDescent="0.3">
      <c r="A194" s="10"/>
      <c r="B194" s="10"/>
      <c r="C194" s="10"/>
      <c r="D194" s="10"/>
      <c r="E194" s="10"/>
      <c r="F194" s="10"/>
      <c r="G194" s="10"/>
      <c r="H194" s="10"/>
      <c r="I194" s="10"/>
      <c r="J194" s="10"/>
      <c r="K194" s="10"/>
      <c r="L194" s="10"/>
      <c r="M194" s="10"/>
      <c r="N194" s="10"/>
      <c r="O194" s="2"/>
    </row>
    <row r="195" spans="1:15" x14ac:dyDescent="0.3">
      <c r="A195" s="10"/>
      <c r="B195" s="10"/>
      <c r="C195" s="10"/>
      <c r="D195" s="10"/>
      <c r="E195" s="10"/>
      <c r="F195" s="10"/>
      <c r="G195" s="10"/>
      <c r="H195" s="10"/>
      <c r="I195" s="10"/>
      <c r="J195" s="10"/>
      <c r="K195" s="10"/>
      <c r="L195" s="10"/>
      <c r="M195" s="10"/>
      <c r="N195" s="10"/>
      <c r="O195" s="2"/>
    </row>
  </sheetData>
  <sheetProtection algorithmName="SHA-512" hashValue="wRTqUy+T4eGu71OO2e7xeatmLkQD+cqjBovPVXnEo+fmLUsYPAF+KS4gXgKYG+NVUhQL4HF/iufChyhiUUfeSQ==" saltValue="+0Q8Nw49ygQblhQFhNHExw==" spinCount="100000" sheet="1" objects="1" scenarios="1"/>
  <mergeCells count="172">
    <mergeCell ref="F139:G140"/>
    <mergeCell ref="D48:E49"/>
    <mergeCell ref="B82:N83"/>
    <mergeCell ref="B53:M53"/>
    <mergeCell ref="B54:M56"/>
    <mergeCell ref="H58:I58"/>
    <mergeCell ref="B59:C60"/>
    <mergeCell ref="B134:K136"/>
    <mergeCell ref="B85:M85"/>
    <mergeCell ref="B86:M88"/>
    <mergeCell ref="B102:E102"/>
    <mergeCell ref="F102:M102"/>
    <mergeCell ref="B106:E108"/>
    <mergeCell ref="F106:M108"/>
    <mergeCell ref="B93:E96"/>
    <mergeCell ref="F93:M96"/>
    <mergeCell ref="E61:E62"/>
    <mergeCell ref="F138:G138"/>
    <mergeCell ref="H74:H75"/>
    <mergeCell ref="H76:H77"/>
    <mergeCell ref="F110:M110"/>
    <mergeCell ref="F89:M89"/>
    <mergeCell ref="H78:H79"/>
    <mergeCell ref="D59:E60"/>
    <mergeCell ref="B133:M133"/>
    <mergeCell ref="F103:M105"/>
    <mergeCell ref="F46:G47"/>
    <mergeCell ref="F117:M117"/>
    <mergeCell ref="F97:M100"/>
    <mergeCell ref="B126:E128"/>
    <mergeCell ref="F126:M128"/>
    <mergeCell ref="F123:M125"/>
    <mergeCell ref="B117:E117"/>
    <mergeCell ref="B123:E125"/>
    <mergeCell ref="G23:L24"/>
    <mergeCell ref="G25:L26"/>
    <mergeCell ref="B40:C41"/>
    <mergeCell ref="B42:C43"/>
    <mergeCell ref="B111:E113"/>
    <mergeCell ref="B114:E115"/>
    <mergeCell ref="F111:M113"/>
    <mergeCell ref="F114:M115"/>
    <mergeCell ref="H70:I70"/>
    <mergeCell ref="B64:N64"/>
    <mergeCell ref="B70:C70"/>
    <mergeCell ref="B71:C72"/>
    <mergeCell ref="D70:E70"/>
    <mergeCell ref="F70:G70"/>
    <mergeCell ref="F71:G72"/>
    <mergeCell ref="B67:M69"/>
    <mergeCell ref="B44:C45"/>
    <mergeCell ref="I73:M73"/>
    <mergeCell ref="B51:N51"/>
    <mergeCell ref="F59:G60"/>
    <mergeCell ref="H59:H62"/>
    <mergeCell ref="B1:J4"/>
    <mergeCell ref="G19:L20"/>
    <mergeCell ref="G21:L22"/>
    <mergeCell ref="F19:F20"/>
    <mergeCell ref="E21:E22"/>
    <mergeCell ref="F21:F22"/>
    <mergeCell ref="B12:D12"/>
    <mergeCell ref="B13:D13"/>
    <mergeCell ref="B14:D14"/>
    <mergeCell ref="B15:D15"/>
    <mergeCell ref="B5:N6"/>
    <mergeCell ref="B19:D20"/>
    <mergeCell ref="B21:D22"/>
    <mergeCell ref="E19:E20"/>
    <mergeCell ref="B8:M8"/>
    <mergeCell ref="E12:J12"/>
    <mergeCell ref="G17:L18"/>
    <mergeCell ref="B9:M10"/>
    <mergeCell ref="E14:J14"/>
    <mergeCell ref="E17:F18"/>
    <mergeCell ref="B17:D18"/>
    <mergeCell ref="D139:E140"/>
    <mergeCell ref="E13:J13"/>
    <mergeCell ref="B97:E100"/>
    <mergeCell ref="E15:J15"/>
    <mergeCell ref="B32:N33"/>
    <mergeCell ref="G27:L28"/>
    <mergeCell ref="G29:L30"/>
    <mergeCell ref="B29:D30"/>
    <mergeCell ref="B23:D24"/>
    <mergeCell ref="B25:D26"/>
    <mergeCell ref="F25:F26"/>
    <mergeCell ref="F44:G45"/>
    <mergeCell ref="B34:N34"/>
    <mergeCell ref="D39:E39"/>
    <mergeCell ref="F39:G39"/>
    <mergeCell ref="H39:I39"/>
    <mergeCell ref="E23:E24"/>
    <mergeCell ref="F23:F24"/>
    <mergeCell ref="B27:D28"/>
    <mergeCell ref="B36:M36"/>
    <mergeCell ref="B37:M38"/>
    <mergeCell ref="B103:E105"/>
    <mergeCell ref="H46:H47"/>
    <mergeCell ref="H71:H72"/>
    <mergeCell ref="B160:E160"/>
    <mergeCell ref="F150:F152"/>
    <mergeCell ref="G150:M152"/>
    <mergeCell ref="B150:E152"/>
    <mergeCell ref="B155:E157"/>
    <mergeCell ref="F155:F157"/>
    <mergeCell ref="G155:M157"/>
    <mergeCell ref="D42:E43"/>
    <mergeCell ref="B61:C62"/>
    <mergeCell ref="D61:D62"/>
    <mergeCell ref="I59:N62"/>
    <mergeCell ref="H139:H140"/>
    <mergeCell ref="H138:I138"/>
    <mergeCell ref="B130:N131"/>
    <mergeCell ref="B138:C138"/>
    <mergeCell ref="D138:E138"/>
    <mergeCell ref="H48:H49"/>
    <mergeCell ref="D71:E72"/>
    <mergeCell ref="B66:M66"/>
    <mergeCell ref="H42:H43"/>
    <mergeCell ref="I44:N45"/>
    <mergeCell ref="B89:E89"/>
    <mergeCell ref="H44:H45"/>
    <mergeCell ref="B118:E122"/>
    <mergeCell ref="G154:M154"/>
    <mergeCell ref="E25:E26"/>
    <mergeCell ref="B143:E143"/>
    <mergeCell ref="E27:E28"/>
    <mergeCell ref="B144:E146"/>
    <mergeCell ref="D40:E41"/>
    <mergeCell ref="B149:E149"/>
    <mergeCell ref="F40:G41"/>
    <mergeCell ref="F42:G43"/>
    <mergeCell ref="F27:F28"/>
    <mergeCell ref="E29:F30"/>
    <mergeCell ref="I40:N41"/>
    <mergeCell ref="H40:H41"/>
    <mergeCell ref="F118:M122"/>
    <mergeCell ref="B90:E92"/>
    <mergeCell ref="B110:E110"/>
    <mergeCell ref="I46:N47"/>
    <mergeCell ref="I48:N49"/>
    <mergeCell ref="B46:C47"/>
    <mergeCell ref="B48:C49"/>
    <mergeCell ref="F61:F62"/>
    <mergeCell ref="G61:G62"/>
    <mergeCell ref="D44:E45"/>
    <mergeCell ref="D46:E47"/>
    <mergeCell ref="B142:E142"/>
    <mergeCell ref="I42:N43"/>
    <mergeCell ref="G144:M146"/>
    <mergeCell ref="B139:C140"/>
    <mergeCell ref="F144:F146"/>
    <mergeCell ref="F90:M92"/>
    <mergeCell ref="B154:E154"/>
    <mergeCell ref="F48:G49"/>
    <mergeCell ref="B161:E163"/>
    <mergeCell ref="F161:F163"/>
    <mergeCell ref="G161:M163"/>
    <mergeCell ref="I139:N140"/>
    <mergeCell ref="B74:C75"/>
    <mergeCell ref="D74:G75"/>
    <mergeCell ref="B76:C77"/>
    <mergeCell ref="B78:C79"/>
    <mergeCell ref="D78:G79"/>
    <mergeCell ref="D76:G77"/>
    <mergeCell ref="I74:M75"/>
    <mergeCell ref="I76:M77"/>
    <mergeCell ref="I78:M79"/>
    <mergeCell ref="G142:M143"/>
    <mergeCell ref="G148:M149"/>
    <mergeCell ref="G159:M160"/>
  </mergeCells>
  <phoneticPr fontId="1" type="noConversion"/>
  <conditionalFormatting sqref="B1 O1:XFD37 B5 B11:N11 B12:C16 B17 O38:O51 AE38:XFD56 O53:O56 O57:XFD57 L70:N72 D71 F71 E73:G73 N134:XFD138 O139:XFD140 O155 A155:A190 N156:O160 O161 N162:O163 B164:O181 M182:O182 E191:O191 A192:O195 A237:A239 H237:N239 A240:N1048576">
    <cfRule type="containsText" dxfId="69" priority="113" operator="containsText" text="Vul in">
      <formula>NOT(ISERROR(SEARCH("Vul in",A1)))</formula>
    </cfRule>
  </conditionalFormatting>
  <conditionalFormatting sqref="B34 O85:XFD88 N89:N102 N103:XFD105 N106:N128 O114:XFD116 N129:XFD129">
    <cfRule type="containsText" dxfId="68" priority="68" operator="containsText" text="Vul in">
      <formula>NOT(ISERROR(SEARCH("Vul in",B34)))</formula>
    </cfRule>
  </conditionalFormatting>
  <conditionalFormatting sqref="B44">
    <cfRule type="containsText" dxfId="67" priority="70" operator="containsText" text="Vul in">
      <formula>NOT(ISERROR(SEARCH("Vul in",B44)))</formula>
    </cfRule>
  </conditionalFormatting>
  <conditionalFormatting sqref="B51 O64:XFD81">
    <cfRule type="containsText" dxfId="65" priority="60" operator="containsText" text="Vul in">
      <formula>NOT(ISERROR(SEARCH("Vul in",B51)))</formula>
    </cfRule>
  </conditionalFormatting>
  <conditionalFormatting sqref="B138:B139">
    <cfRule type="containsText" dxfId="64" priority="40" operator="containsText" text="Vul in">
      <formula>NOT(ISERROR(SEARCH("Vul in",B138)))</formula>
    </cfRule>
  </conditionalFormatting>
  <conditionalFormatting sqref="B58:C58 B59 P60:S60 W61:XFD63">
    <cfRule type="containsText" dxfId="63" priority="13" operator="containsText" text="Vul in">
      <formula>NOT(ISERROR(SEARCH("Vul in",B58)))</formula>
    </cfRule>
  </conditionalFormatting>
  <conditionalFormatting sqref="B63:H63">
    <cfRule type="containsText" dxfId="62" priority="7" operator="containsText" text="Vul in">
      <formula>NOT(ISERROR(SEARCH("Vul in",B63)))</formula>
    </cfRule>
  </conditionalFormatting>
  <conditionalFormatting sqref="D59 F59">
    <cfRule type="containsText" dxfId="60" priority="14" operator="containsText" text="Vul in">
      <formula>NOT(ISERROR(SEARCH("Vul in",D59)))</formula>
    </cfRule>
    <cfRule type="containsText" dxfId="59" priority="15" operator="containsText" text="Vul in">
      <formula>NOT(ISERROR(SEARCH("Vul in",D59)))</formula>
    </cfRule>
    <cfRule type="containsText" dxfId="58" priority="17" operator="containsText" text="Vul in">
      <formula>NOT(ISERROR(SEARCH("Vul in",D59)))</formula>
    </cfRule>
  </conditionalFormatting>
  <conditionalFormatting sqref="D61">
    <cfRule type="containsText" dxfId="57" priority="9" operator="containsText" text="Vul in">
      <formula>NOT(ISERROR(SEARCH("Vul in",D61)))</formula>
    </cfRule>
    <cfRule type="containsText" dxfId="56" priority="10" operator="containsText" text="Vul in">
      <formula>NOT(ISERROR(SEARCH("Vul in",D61)))</formula>
    </cfRule>
  </conditionalFormatting>
  <conditionalFormatting sqref="D132:XFD132">
    <cfRule type="containsText" dxfId="55" priority="49" operator="containsText" text="Vul in">
      <formula>NOT(ISERROR(SEARCH("Vul in",D132)))</formula>
    </cfRule>
  </conditionalFormatting>
  <conditionalFormatting sqref="F139">
    <cfRule type="containsText" dxfId="54" priority="41" operator="containsText" text="Vul in">
      <formula>NOT(ISERROR(SEARCH("Vul in",F139)))</formula>
    </cfRule>
  </conditionalFormatting>
  <conditionalFormatting sqref="F144 F150 F155 F161">
    <cfRule type="containsText" dxfId="53" priority="4" operator="containsText" text="Nee, maar dit volgt nog">
      <formula>NOT(ISERROR(SEARCH("Nee, maar dit volgt nog",F144)))</formula>
    </cfRule>
    <cfRule type="containsText" dxfId="52" priority="5" operator="containsText" text="nee">
      <formula>NOT(ISERROR(SEARCH("nee",F144)))</formula>
    </cfRule>
  </conditionalFormatting>
  <conditionalFormatting sqref="G31">
    <cfRule type="containsText" dxfId="51" priority="91" operator="containsText" text="Vul in">
      <formula>NOT(ISERROR(SEARCH("Vul in",G31)))</formula>
    </cfRule>
  </conditionalFormatting>
  <conditionalFormatting sqref="H52:O52">
    <cfRule type="containsText" dxfId="50" priority="61" operator="containsText" text="Vul in">
      <formula>NOT(ISERROR(SEARCH("Vul in",H52)))</formula>
    </cfRule>
  </conditionalFormatting>
  <conditionalFormatting sqref="L134:N136">
    <cfRule type="containsText" dxfId="49" priority="48" operator="containsText" text="Vul in">
      <formula>NOT(ISERROR(SEARCH("Vul in",L134)))</formula>
    </cfRule>
  </conditionalFormatting>
  <conditionalFormatting sqref="N84">
    <cfRule type="containsText" dxfId="48" priority="38" operator="containsText" text="Vul in">
      <formula>NOT(ISERROR(SEARCH("Vul in",N84)))</formula>
    </cfRule>
  </conditionalFormatting>
  <conditionalFormatting sqref="O58:O60 T58:XFD60">
    <cfRule type="containsText" dxfId="47" priority="16" operator="containsText" text="Vul in">
      <formula>NOT(ISERROR(SEARCH("Vul in",O58)))</formula>
    </cfRule>
  </conditionalFormatting>
  <conditionalFormatting sqref="O133:XFD133">
    <cfRule type="containsText" dxfId="46" priority="18" operator="containsText" text="Vul in">
      <formula>NOT(ISERROR(SEARCH("Vul in",O133)))</formula>
    </cfRule>
  </conditionalFormatting>
  <conditionalFormatting sqref="Z70:XFD73">
    <cfRule type="containsText" dxfId="45" priority="55" operator="containsText" text="Vul in">
      <formula>NOT(ISERROR(SEARCH("Vul in",Z70)))</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71" operator="containsText" id="{B7AED6C2-7490-4156-9662-370B80D3FE00}">
            <xm:f>NOT(ISERROR(SEARCH("-",B44)))</xm:f>
            <xm:f>"-"</xm:f>
            <x14:dxf>
              <font>
                <color theme="1"/>
              </font>
              <fill>
                <patternFill>
                  <bgColor theme="0"/>
                </patternFill>
              </fill>
            </x14:dxf>
          </x14:cfRule>
          <xm:sqref>B44</xm:sqref>
        </x14:conditionalFormatting>
        <x14:conditionalFormatting xmlns:xm="http://schemas.microsoft.com/office/excel/2006/main">
          <x14:cfRule type="containsText" priority="8" operator="containsText" id="{0A1F3C3D-90D2-4BFE-B377-F913C8A49640}">
            <xm:f>NOT(ISERROR(SEARCH("-",B63)))</xm:f>
            <xm:f>"-"</xm:f>
            <x14:dxf>
              <font>
                <color theme="1"/>
              </font>
              <fill>
                <patternFill>
                  <bgColor theme="0"/>
                </patternFill>
              </fill>
            </x14:dxf>
          </x14:cfRule>
          <xm:sqref>B63:H63</xm:sqref>
        </x14:conditionalFormatting>
        <x14:conditionalFormatting xmlns:xm="http://schemas.microsoft.com/office/excel/2006/main">
          <x14:cfRule type="iconSet" priority="31" id="{C96D472B-5927-49DD-81B4-40B09302B876}">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H40:H49</xm:sqref>
        </x14:conditionalFormatting>
        <x14:conditionalFormatting xmlns:xm="http://schemas.microsoft.com/office/excel/2006/main">
          <x14:cfRule type="iconSet" priority="6" id="{4B46A6A1-DF9A-491A-AA39-DAF08815531A}">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H59</xm:sqref>
        </x14:conditionalFormatting>
        <x14:conditionalFormatting xmlns:xm="http://schemas.microsoft.com/office/excel/2006/main">
          <x14:cfRule type="iconSet" priority="25" id="{52CEC9B5-12B1-4C04-BB7A-1E142C236AFB}">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H71</xm:sqref>
        </x14:conditionalFormatting>
        <x14:conditionalFormatting xmlns:xm="http://schemas.microsoft.com/office/excel/2006/main">
          <x14:cfRule type="iconSet" priority="3" id="{5009F66C-4420-4E43-B4D2-A0B1C1C8E28C}">
            <x14:iconSet showValue="0" custom="1">
              <x14:cfvo type="percent">
                <xm:f>0</xm:f>
              </x14:cfvo>
              <x14:cfvo type="num">
                <xm:f>0.1</xm:f>
              </x14:cfvo>
              <x14:cfvo type="num">
                <xm:f>1</xm:f>
              </x14:cfvo>
              <x14:cfIcon iconSet="NoIcons" iconId="0"/>
              <x14:cfIcon iconSet="3Symbols2" iconId="0"/>
              <x14:cfIcon iconSet="3Symbols2" iconId="2"/>
            </x14:iconSet>
          </x14:cfRule>
          <xm:sqref>H74:H79</xm:sqref>
        </x14:conditionalFormatting>
        <x14:conditionalFormatting xmlns:xm="http://schemas.microsoft.com/office/excel/2006/main">
          <x14:cfRule type="iconSet" priority="2" id="{A19AA24D-4469-4497-BFC5-A20B2C4369D8}">
            <x14:iconSet showValue="0" custom="1">
              <x14:cfvo type="percent">
                <xm:f>0</xm:f>
              </x14:cfvo>
              <x14:cfvo type="num">
                <xm:f>0</xm:f>
              </x14:cfvo>
              <x14:cfvo type="num">
                <xm:f>1</xm:f>
              </x14:cfvo>
              <x14:cfIcon iconSet="3Symbols2" iconId="0"/>
              <x14:cfIcon iconSet="3Symbols2" iconId="0"/>
              <x14:cfIcon iconSet="3Symbols2" iconId="2"/>
            </x14:iconSet>
          </x14:cfRule>
          <xm:sqref>H139:H140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9D9CEB3-46BA-49C4-8A8F-65672C28DAC2}">
          <x14:formula1>
            <xm:f>Dropdowns!$B$13:$B$15</xm:f>
          </x14:formula1>
          <xm:sqref>E17:F18</xm:sqref>
        </x14:dataValidation>
        <x14:dataValidation type="list" allowBlank="1" showInputMessage="1" showErrorMessage="1" xr:uid="{E6E5B020-88D5-4255-BDD2-E1EA5EB38456}">
          <x14:formula1>
            <xm:f>Dropdowns!$H$3:$H$15</xm:f>
          </x14:formula1>
          <xm:sqref>D74 D76 D78</xm:sqref>
        </x14:dataValidation>
        <x14:dataValidation type="list" allowBlank="1" showInputMessage="1" showErrorMessage="1" xr:uid="{19340183-3183-484C-AAF7-ADB1512797F8}">
          <x14:formula1>
            <xm:f>Dropdowns!$B$7:$B$10</xm:f>
          </x14:formula1>
          <xm:sqref>F155 F144 F150 F161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0C320-5D09-42AE-A8CA-BC68A9E6BFED}">
  <dimension ref="A1:Y82"/>
  <sheetViews>
    <sheetView showGridLines="0" topLeftCell="A27" zoomScale="110" zoomScaleNormal="110" workbookViewId="0">
      <selection activeCell="B49" sqref="B49:E50"/>
    </sheetView>
  </sheetViews>
  <sheetFormatPr defaultColWidth="9" defaultRowHeight="16.5" x14ac:dyDescent="0.3"/>
  <cols>
    <col min="1" max="1" width="6.125" style="2" customWidth="1"/>
    <col min="2" max="2" width="16.375" style="30" customWidth="1"/>
    <col min="3" max="5" width="16.375" style="2" customWidth="1"/>
    <col min="6" max="6" width="6.125" style="31" customWidth="1"/>
    <col min="7" max="10" width="12.125" style="2" customWidth="1"/>
    <col min="11" max="11" width="13.125" style="2" customWidth="1"/>
    <col min="12" max="12" width="8.625" style="24"/>
    <col min="13" max="24" width="9" style="20"/>
    <col min="25" max="25" width="9" style="123"/>
    <col min="26" max="16384" width="9" style="2"/>
  </cols>
  <sheetData>
    <row r="1" spans="1:25" s="22" customFormat="1" ht="23.1" customHeight="1" x14ac:dyDescent="0.3">
      <c r="A1" s="172"/>
      <c r="B1" s="413" t="s">
        <v>460</v>
      </c>
      <c r="C1" s="413"/>
      <c r="D1" s="413"/>
      <c r="E1" s="413"/>
      <c r="F1" s="413"/>
      <c r="G1" s="413"/>
      <c r="H1" s="413"/>
      <c r="I1" s="167"/>
      <c r="J1" s="167"/>
      <c r="K1" s="168"/>
      <c r="L1" s="21"/>
      <c r="M1" s="156"/>
      <c r="N1" s="157"/>
      <c r="O1" s="157"/>
      <c r="P1" s="157"/>
      <c r="Q1" s="157"/>
      <c r="R1" s="157"/>
      <c r="S1" s="157"/>
      <c r="T1" s="58"/>
      <c r="U1" s="58"/>
      <c r="V1" s="58"/>
      <c r="W1" s="58"/>
      <c r="X1" s="58"/>
      <c r="Y1" s="158"/>
    </row>
    <row r="2" spans="1:25" s="22" customFormat="1" ht="15.6" customHeight="1" x14ac:dyDescent="0.3">
      <c r="A2" s="173"/>
      <c r="B2" s="488"/>
      <c r="C2" s="488"/>
      <c r="D2" s="488"/>
      <c r="E2" s="488"/>
      <c r="F2" s="488"/>
      <c r="G2" s="488"/>
      <c r="H2" s="488"/>
      <c r="I2" s="23"/>
      <c r="J2" s="23"/>
      <c r="K2" s="169"/>
      <c r="L2" s="21"/>
      <c r="M2" s="156"/>
      <c r="N2" s="157"/>
      <c r="O2" s="157"/>
      <c r="P2" s="157"/>
      <c r="Q2" s="157"/>
      <c r="R2" s="157"/>
      <c r="S2" s="157"/>
      <c r="T2" s="58"/>
      <c r="U2" s="58"/>
      <c r="V2" s="58"/>
      <c r="W2" s="58"/>
      <c r="X2" s="58"/>
      <c r="Y2" s="158"/>
    </row>
    <row r="3" spans="1:25" s="22" customFormat="1" ht="14.1" customHeight="1" x14ac:dyDescent="0.3">
      <c r="A3" s="173"/>
      <c r="B3" s="488"/>
      <c r="C3" s="488"/>
      <c r="D3" s="488"/>
      <c r="E3" s="488"/>
      <c r="F3" s="488"/>
      <c r="G3" s="488"/>
      <c r="H3" s="488"/>
      <c r="I3" s="23"/>
      <c r="J3" s="23"/>
      <c r="K3" s="169"/>
      <c r="L3" s="21"/>
      <c r="M3" s="156"/>
      <c r="N3" s="157"/>
      <c r="O3" s="157"/>
      <c r="P3" s="157"/>
      <c r="Q3" s="157"/>
      <c r="R3" s="157"/>
      <c r="S3" s="157"/>
      <c r="T3" s="58"/>
      <c r="U3" s="58"/>
      <c r="V3" s="58"/>
      <c r="W3" s="58"/>
      <c r="X3" s="58"/>
      <c r="Y3" s="158"/>
    </row>
    <row r="4" spans="1:25" s="22" customFormat="1" ht="14.85" customHeight="1" x14ac:dyDescent="0.3">
      <c r="A4" s="173"/>
      <c r="B4" s="488"/>
      <c r="C4" s="488"/>
      <c r="D4" s="488"/>
      <c r="E4" s="488"/>
      <c r="F4" s="488"/>
      <c r="G4" s="488"/>
      <c r="H4" s="488"/>
      <c r="I4" s="23"/>
      <c r="J4" s="23"/>
      <c r="K4" s="169"/>
      <c r="L4" s="21"/>
      <c r="M4" s="156"/>
      <c r="N4" s="157"/>
      <c r="O4" s="157"/>
      <c r="P4" s="157"/>
      <c r="Q4" s="157"/>
      <c r="R4" s="157"/>
      <c r="S4" s="157"/>
      <c r="T4" s="58"/>
      <c r="U4" s="58"/>
      <c r="V4" s="58"/>
      <c r="W4" s="58"/>
      <c r="X4" s="58"/>
      <c r="Y4" s="158"/>
    </row>
    <row r="5" spans="1:25" ht="14.85" customHeight="1" x14ac:dyDescent="0.3">
      <c r="A5" s="464" t="s">
        <v>418</v>
      </c>
      <c r="B5" s="465"/>
      <c r="C5" s="465"/>
      <c r="D5" s="465"/>
      <c r="E5" s="465"/>
      <c r="F5" s="465"/>
      <c r="G5" s="465"/>
      <c r="H5" s="465"/>
      <c r="I5" s="465"/>
      <c r="J5" s="465"/>
      <c r="K5" s="466"/>
      <c r="L5" s="10"/>
      <c r="M5" s="495"/>
      <c r="N5" s="495"/>
      <c r="O5" s="495"/>
      <c r="P5" s="495"/>
      <c r="Q5" s="495"/>
      <c r="R5" s="495"/>
      <c r="S5" s="495"/>
      <c r="T5" s="495"/>
      <c r="U5" s="495"/>
      <c r="V5" s="495"/>
      <c r="W5" s="495"/>
      <c r="X5" s="495"/>
    </row>
    <row r="6" spans="1:25" ht="14.85" customHeight="1" x14ac:dyDescent="0.3">
      <c r="A6" s="467"/>
      <c r="B6" s="468"/>
      <c r="C6" s="468"/>
      <c r="D6" s="468"/>
      <c r="E6" s="468"/>
      <c r="F6" s="468"/>
      <c r="G6" s="468"/>
      <c r="H6" s="468"/>
      <c r="I6" s="468"/>
      <c r="J6" s="468"/>
      <c r="K6" s="469"/>
      <c r="L6" s="10"/>
      <c r="M6" s="495"/>
      <c r="N6" s="495"/>
      <c r="O6" s="495"/>
      <c r="P6" s="495"/>
      <c r="Q6" s="495"/>
      <c r="R6" s="495"/>
      <c r="S6" s="495"/>
      <c r="T6" s="495"/>
      <c r="U6" s="495"/>
      <c r="V6" s="495"/>
      <c r="W6" s="495"/>
      <c r="X6" s="495"/>
    </row>
    <row r="7" spans="1:25" x14ac:dyDescent="0.3">
      <c r="A7" s="170" t="s">
        <v>16</v>
      </c>
      <c r="B7" s="77"/>
      <c r="C7" s="78"/>
      <c r="D7" s="78"/>
      <c r="E7" s="78"/>
      <c r="F7" s="78"/>
      <c r="G7" s="78"/>
      <c r="H7" s="78"/>
      <c r="I7" s="78"/>
      <c r="J7" s="78"/>
      <c r="K7" s="171"/>
      <c r="L7" s="10"/>
      <c r="M7" s="154"/>
      <c r="N7" s="154"/>
      <c r="O7" s="155"/>
      <c r="P7" s="155"/>
      <c r="Q7" s="155"/>
      <c r="R7" s="155"/>
      <c r="S7" s="155"/>
      <c r="T7" s="155"/>
      <c r="U7" s="155"/>
      <c r="V7" s="155"/>
      <c r="W7" s="155"/>
      <c r="X7" s="155"/>
    </row>
    <row r="8" spans="1:25" ht="14.85" customHeight="1" x14ac:dyDescent="0.3">
      <c r="A8" s="489" t="s">
        <v>417</v>
      </c>
      <c r="B8" s="454"/>
      <c r="C8" s="454"/>
      <c r="D8" s="454"/>
      <c r="E8" s="454"/>
      <c r="F8" s="454"/>
      <c r="G8" s="454"/>
      <c r="H8" s="454"/>
      <c r="I8" s="454"/>
      <c r="J8" s="454"/>
      <c r="K8" s="490"/>
      <c r="L8" s="10"/>
      <c r="M8" s="454"/>
      <c r="N8" s="454"/>
      <c r="O8" s="454"/>
      <c r="P8" s="454"/>
      <c r="Q8" s="454"/>
      <c r="R8" s="454"/>
      <c r="S8" s="454"/>
      <c r="T8" s="454"/>
      <c r="U8" s="454"/>
      <c r="V8" s="454"/>
      <c r="W8" s="454"/>
      <c r="X8" s="454"/>
    </row>
    <row r="9" spans="1:25" ht="14.85" customHeight="1" x14ac:dyDescent="0.3">
      <c r="A9" s="489"/>
      <c r="B9" s="454"/>
      <c r="C9" s="454"/>
      <c r="D9" s="454"/>
      <c r="E9" s="454"/>
      <c r="F9" s="454"/>
      <c r="G9" s="454"/>
      <c r="H9" s="454"/>
      <c r="I9" s="454"/>
      <c r="J9" s="454"/>
      <c r="K9" s="490"/>
      <c r="L9" s="10"/>
      <c r="M9" s="454"/>
      <c r="N9" s="454"/>
      <c r="O9" s="454"/>
      <c r="P9" s="454"/>
      <c r="Q9" s="454"/>
      <c r="R9" s="454"/>
      <c r="S9" s="454"/>
      <c r="T9" s="454"/>
      <c r="U9" s="454"/>
      <c r="V9" s="454"/>
      <c r="W9" s="454"/>
      <c r="X9" s="454"/>
    </row>
    <row r="10" spans="1:25" ht="14.85" customHeight="1" x14ac:dyDescent="0.3">
      <c r="A10" s="491"/>
      <c r="B10" s="492"/>
      <c r="C10" s="492"/>
      <c r="D10" s="492"/>
      <c r="E10" s="492"/>
      <c r="F10" s="492"/>
      <c r="G10" s="492"/>
      <c r="H10" s="492"/>
      <c r="I10" s="492"/>
      <c r="J10" s="492"/>
      <c r="K10" s="493"/>
      <c r="L10" s="10"/>
      <c r="M10" s="454"/>
      <c r="N10" s="454"/>
      <c r="O10" s="454"/>
      <c r="P10" s="454"/>
      <c r="Q10" s="454"/>
      <c r="R10" s="454"/>
      <c r="S10" s="454"/>
      <c r="T10" s="454"/>
      <c r="U10" s="454"/>
      <c r="V10" s="454"/>
      <c r="W10" s="454"/>
      <c r="X10" s="454"/>
    </row>
    <row r="11" spans="1:25" ht="14.85" customHeight="1" x14ac:dyDescent="0.3">
      <c r="A11" s="470"/>
      <c r="B11" s="471"/>
      <c r="C11" s="471"/>
      <c r="D11" s="471"/>
      <c r="E11" s="471"/>
      <c r="F11" s="477" t="s">
        <v>71</v>
      </c>
      <c r="G11" s="478" t="s">
        <v>72</v>
      </c>
      <c r="H11" s="478"/>
      <c r="I11" s="478"/>
      <c r="J11" s="478"/>
      <c r="K11" s="479"/>
      <c r="M11" s="496"/>
      <c r="N11" s="496"/>
      <c r="O11" s="496"/>
      <c r="P11" s="496"/>
      <c r="Q11" s="496"/>
      <c r="R11" s="496"/>
      <c r="S11" s="496"/>
      <c r="T11" s="496"/>
      <c r="U11" s="496"/>
      <c r="V11" s="496"/>
      <c r="W11" s="496"/>
      <c r="X11" s="496"/>
    </row>
    <row r="12" spans="1:25" ht="14.85" customHeight="1" x14ac:dyDescent="0.3">
      <c r="A12" s="472"/>
      <c r="B12" s="473"/>
      <c r="C12" s="473"/>
      <c r="D12" s="473"/>
      <c r="E12" s="473"/>
      <c r="F12" s="477"/>
      <c r="G12" s="480" t="s">
        <v>73</v>
      </c>
      <c r="H12" s="481"/>
      <c r="I12" s="481"/>
      <c r="J12" s="481"/>
      <c r="K12" s="482"/>
      <c r="M12" s="496"/>
      <c r="N12" s="496"/>
      <c r="O12" s="496"/>
      <c r="P12" s="496"/>
      <c r="Q12" s="496"/>
      <c r="R12" s="496"/>
      <c r="S12" s="496"/>
      <c r="T12" s="496"/>
      <c r="U12" s="496"/>
      <c r="V12" s="496"/>
      <c r="W12" s="496"/>
      <c r="X12" s="496"/>
    </row>
    <row r="13" spans="1:25" ht="14.85" customHeight="1" x14ac:dyDescent="0.3">
      <c r="A13" s="474" t="s">
        <v>74</v>
      </c>
      <c r="B13" s="475"/>
      <c r="C13" s="475"/>
      <c r="D13" s="475"/>
      <c r="E13" s="475"/>
      <c r="F13" s="475"/>
      <c r="G13" s="475"/>
      <c r="H13" s="475"/>
      <c r="I13" s="475"/>
      <c r="J13" s="475"/>
      <c r="K13" s="476"/>
      <c r="M13" s="484"/>
      <c r="N13" s="484"/>
      <c r="O13" s="484"/>
      <c r="P13" s="484"/>
      <c r="Q13" s="485"/>
      <c r="R13" s="485"/>
      <c r="S13" s="494"/>
      <c r="T13" s="494"/>
      <c r="U13" s="494"/>
      <c r="V13" s="494"/>
      <c r="W13" s="494"/>
      <c r="X13" s="494"/>
    </row>
    <row r="14" spans="1:25" ht="14.85" customHeight="1" x14ac:dyDescent="0.3">
      <c r="A14" s="458" t="s">
        <v>77</v>
      </c>
      <c r="B14" s="454" t="s">
        <v>78</v>
      </c>
      <c r="C14" s="454"/>
      <c r="D14" s="454"/>
      <c r="E14" s="454"/>
      <c r="F14" s="450" t="s">
        <v>133</v>
      </c>
      <c r="G14" s="451"/>
      <c r="H14" s="451"/>
      <c r="I14" s="451"/>
      <c r="J14" s="451"/>
      <c r="K14" s="452"/>
      <c r="L14" s="24">
        <f t="shared" ref="L14" si="0">IF(F14="ja",1)+IF(F14="n.v.t.",1)</f>
        <v>0</v>
      </c>
      <c r="M14" s="484"/>
      <c r="N14" s="484"/>
      <c r="O14" s="484"/>
      <c r="P14" s="484"/>
      <c r="Q14" s="485"/>
      <c r="R14" s="485"/>
      <c r="S14" s="494"/>
      <c r="T14" s="494"/>
      <c r="U14" s="494"/>
      <c r="V14" s="494"/>
      <c r="W14" s="494"/>
      <c r="X14" s="494"/>
    </row>
    <row r="15" spans="1:25" ht="14.85" customHeight="1" x14ac:dyDescent="0.3">
      <c r="A15" s="458"/>
      <c r="B15" s="454"/>
      <c r="C15" s="454"/>
      <c r="D15" s="454"/>
      <c r="E15" s="454"/>
      <c r="F15" s="450"/>
      <c r="G15" s="451"/>
      <c r="H15" s="451"/>
      <c r="I15" s="451"/>
      <c r="J15" s="451"/>
      <c r="K15" s="452"/>
      <c r="M15" s="486"/>
      <c r="N15" s="486"/>
      <c r="O15" s="486"/>
      <c r="P15" s="486"/>
      <c r="Q15" s="487"/>
      <c r="R15" s="487"/>
      <c r="S15" s="483"/>
      <c r="T15" s="483"/>
      <c r="U15" s="483"/>
      <c r="V15" s="483"/>
      <c r="W15" s="483"/>
      <c r="X15" s="483"/>
    </row>
    <row r="16" spans="1:25" ht="14.85" customHeight="1" x14ac:dyDescent="0.3">
      <c r="A16" s="458" t="s">
        <v>82</v>
      </c>
      <c r="B16" s="454" t="s">
        <v>83</v>
      </c>
      <c r="C16" s="454"/>
      <c r="D16" s="454"/>
      <c r="E16" s="454"/>
      <c r="F16" s="450" t="s">
        <v>133</v>
      </c>
      <c r="G16" s="451"/>
      <c r="H16" s="451"/>
      <c r="I16" s="451"/>
      <c r="J16" s="451"/>
      <c r="K16" s="452"/>
      <c r="L16" s="24">
        <f t="shared" ref="L16" si="1">IF(F16="ja",1)+IF(F16="n.v.t.",1)</f>
        <v>0</v>
      </c>
      <c r="M16" s="486"/>
      <c r="N16" s="486"/>
      <c r="O16" s="486"/>
      <c r="P16" s="486"/>
      <c r="Q16" s="487"/>
      <c r="R16" s="487"/>
      <c r="S16" s="483"/>
      <c r="T16" s="483"/>
      <c r="U16" s="483"/>
      <c r="V16" s="483"/>
      <c r="W16" s="483"/>
      <c r="X16" s="483"/>
    </row>
    <row r="17" spans="1:24" ht="14.85" customHeight="1" x14ac:dyDescent="0.3">
      <c r="A17" s="458"/>
      <c r="B17" s="454"/>
      <c r="C17" s="454"/>
      <c r="D17" s="454"/>
      <c r="E17" s="454"/>
      <c r="F17" s="450"/>
      <c r="G17" s="451"/>
      <c r="H17" s="451"/>
      <c r="I17" s="451"/>
      <c r="J17" s="451"/>
      <c r="K17" s="452"/>
      <c r="M17" s="486"/>
      <c r="N17" s="486"/>
      <c r="O17" s="486"/>
      <c r="P17" s="486"/>
      <c r="Q17" s="487"/>
      <c r="R17" s="487"/>
      <c r="S17" s="483"/>
      <c r="T17" s="483"/>
      <c r="U17" s="483"/>
      <c r="V17" s="483"/>
      <c r="W17" s="483"/>
      <c r="X17" s="483"/>
    </row>
    <row r="18" spans="1:24" ht="14.85" customHeight="1" x14ac:dyDescent="0.3">
      <c r="A18" s="458" t="s">
        <v>84</v>
      </c>
      <c r="B18" s="454" t="s">
        <v>85</v>
      </c>
      <c r="C18" s="454"/>
      <c r="D18" s="454"/>
      <c r="E18" s="454"/>
      <c r="F18" s="450" t="s">
        <v>133</v>
      </c>
      <c r="G18" s="451"/>
      <c r="H18" s="451"/>
      <c r="I18" s="451"/>
      <c r="J18" s="451"/>
      <c r="K18" s="452"/>
      <c r="L18" s="24">
        <f t="shared" ref="L18" si="2">IF(F18="ja",1)+IF(F18="n.v.t.",1)</f>
        <v>0</v>
      </c>
      <c r="M18" s="486"/>
      <c r="N18" s="486"/>
      <c r="O18" s="486"/>
      <c r="P18" s="486"/>
      <c r="Q18" s="487"/>
      <c r="R18" s="487"/>
      <c r="S18" s="483"/>
      <c r="T18" s="483"/>
      <c r="U18" s="483"/>
      <c r="V18" s="483"/>
      <c r="W18" s="483"/>
      <c r="X18" s="483"/>
    </row>
    <row r="19" spans="1:24" ht="14.85" customHeight="1" x14ac:dyDescent="0.3">
      <c r="A19" s="458"/>
      <c r="B19" s="454"/>
      <c r="C19" s="454"/>
      <c r="D19" s="454"/>
      <c r="E19" s="454"/>
      <c r="F19" s="450"/>
      <c r="G19" s="451"/>
      <c r="H19" s="451"/>
      <c r="I19" s="451"/>
      <c r="J19" s="451"/>
      <c r="K19" s="452"/>
    </row>
    <row r="20" spans="1:24" ht="14.85" customHeight="1" x14ac:dyDescent="0.3">
      <c r="A20" s="458" t="s">
        <v>86</v>
      </c>
      <c r="B20" s="454" t="s">
        <v>87</v>
      </c>
      <c r="C20" s="454"/>
      <c r="D20" s="454"/>
      <c r="E20" s="454"/>
      <c r="F20" s="450" t="s">
        <v>133</v>
      </c>
      <c r="G20" s="451"/>
      <c r="H20" s="451"/>
      <c r="I20" s="451"/>
      <c r="J20" s="451"/>
      <c r="K20" s="452"/>
      <c r="L20" s="24">
        <f t="shared" ref="L20" si="3">IF(F20="ja",1)+IF(F20="n.v.t.",1)</f>
        <v>0</v>
      </c>
      <c r="M20" s="484"/>
      <c r="N20" s="484"/>
      <c r="O20" s="484"/>
      <c r="P20" s="484"/>
      <c r="Q20" s="485"/>
      <c r="R20" s="485"/>
      <c r="S20" s="494"/>
      <c r="T20" s="494"/>
      <c r="U20" s="494"/>
      <c r="V20" s="494"/>
      <c r="W20" s="494"/>
      <c r="X20" s="494"/>
    </row>
    <row r="21" spans="1:24" ht="14.85" customHeight="1" x14ac:dyDescent="0.3">
      <c r="A21" s="458"/>
      <c r="B21" s="454"/>
      <c r="C21" s="454"/>
      <c r="D21" s="454"/>
      <c r="E21" s="454"/>
      <c r="F21" s="450"/>
      <c r="G21" s="451"/>
      <c r="H21" s="451"/>
      <c r="I21" s="451"/>
      <c r="J21" s="451"/>
      <c r="K21" s="452"/>
      <c r="M21" s="484"/>
      <c r="N21" s="484"/>
      <c r="O21" s="484"/>
      <c r="P21" s="484"/>
      <c r="Q21" s="485"/>
      <c r="R21" s="485"/>
      <c r="S21" s="494"/>
      <c r="T21" s="494"/>
      <c r="U21" s="494"/>
      <c r="V21" s="494"/>
      <c r="W21" s="494"/>
      <c r="X21" s="494"/>
    </row>
    <row r="22" spans="1:24" ht="14.85" customHeight="1" x14ac:dyDescent="0.3">
      <c r="A22" s="458" t="s">
        <v>90</v>
      </c>
      <c r="B22" s="454" t="s">
        <v>91</v>
      </c>
      <c r="C22" s="454"/>
      <c r="D22" s="454"/>
      <c r="E22" s="454"/>
      <c r="F22" s="450" t="s">
        <v>133</v>
      </c>
      <c r="G22" s="451"/>
      <c r="H22" s="451"/>
      <c r="I22" s="451"/>
      <c r="J22" s="451"/>
      <c r="K22" s="452"/>
      <c r="L22" s="24">
        <f t="shared" ref="L22" si="4">IF(F22="ja",1)+IF(F22="n.v.t.",1)</f>
        <v>0</v>
      </c>
      <c r="M22" s="486"/>
      <c r="N22" s="486"/>
      <c r="O22" s="486"/>
      <c r="P22" s="486"/>
      <c r="Q22" s="487"/>
      <c r="R22" s="487"/>
      <c r="S22" s="483"/>
      <c r="T22" s="483"/>
      <c r="U22" s="483"/>
      <c r="V22" s="483"/>
      <c r="W22" s="483"/>
      <c r="X22" s="483"/>
    </row>
    <row r="23" spans="1:24" ht="14.85" customHeight="1" x14ac:dyDescent="0.3">
      <c r="A23" s="458"/>
      <c r="B23" s="454"/>
      <c r="C23" s="454"/>
      <c r="D23" s="454"/>
      <c r="E23" s="454"/>
      <c r="F23" s="450"/>
      <c r="G23" s="451"/>
      <c r="H23" s="451"/>
      <c r="I23" s="451"/>
      <c r="J23" s="451"/>
      <c r="K23" s="452"/>
      <c r="M23" s="486"/>
      <c r="N23" s="486"/>
      <c r="O23" s="486"/>
      <c r="P23" s="486"/>
      <c r="Q23" s="487"/>
      <c r="R23" s="487"/>
      <c r="S23" s="483"/>
      <c r="T23" s="483"/>
      <c r="U23" s="483"/>
      <c r="V23" s="483"/>
      <c r="W23" s="483"/>
      <c r="X23" s="483"/>
    </row>
    <row r="24" spans="1:24" ht="14.85" customHeight="1" x14ac:dyDescent="0.3">
      <c r="A24" s="458" t="s">
        <v>93</v>
      </c>
      <c r="B24" s="454" t="s">
        <v>94</v>
      </c>
      <c r="C24" s="454"/>
      <c r="D24" s="454"/>
      <c r="E24" s="454"/>
      <c r="F24" s="450" t="s">
        <v>133</v>
      </c>
      <c r="G24" s="451"/>
      <c r="H24" s="451"/>
      <c r="I24" s="451"/>
      <c r="J24" s="451"/>
      <c r="K24" s="452"/>
      <c r="L24" s="24">
        <f t="shared" ref="L24:L45" si="5">IF(F24="ja",1)+IF(F24="n.v.t.",1)</f>
        <v>0</v>
      </c>
      <c r="M24" s="486"/>
      <c r="N24" s="486"/>
      <c r="O24" s="486"/>
      <c r="P24" s="486"/>
      <c r="Q24" s="487"/>
      <c r="R24" s="487"/>
      <c r="S24" s="483"/>
      <c r="T24" s="483"/>
      <c r="U24" s="483"/>
      <c r="V24" s="483"/>
      <c r="W24" s="483"/>
      <c r="X24" s="483"/>
    </row>
    <row r="25" spans="1:24" ht="14.85" customHeight="1" x14ac:dyDescent="0.3">
      <c r="A25" s="458"/>
      <c r="B25" s="454"/>
      <c r="C25" s="454"/>
      <c r="D25" s="454"/>
      <c r="E25" s="454"/>
      <c r="F25" s="450"/>
      <c r="G25" s="451"/>
      <c r="H25" s="451"/>
      <c r="I25" s="451"/>
      <c r="J25" s="451"/>
      <c r="K25" s="452"/>
      <c r="M25" s="486"/>
      <c r="N25" s="486"/>
      <c r="O25" s="486"/>
      <c r="P25" s="486"/>
      <c r="Q25" s="487"/>
      <c r="R25" s="487"/>
      <c r="S25" s="483"/>
      <c r="T25" s="483"/>
      <c r="U25" s="483"/>
      <c r="V25" s="483"/>
      <c r="W25" s="483"/>
      <c r="X25" s="483"/>
    </row>
    <row r="26" spans="1:24" ht="14.85" customHeight="1" x14ac:dyDescent="0.3">
      <c r="A26" s="455" t="s">
        <v>95</v>
      </c>
      <c r="B26" s="456"/>
      <c r="C26" s="456"/>
      <c r="D26" s="456"/>
      <c r="E26" s="456"/>
      <c r="F26" s="456"/>
      <c r="G26" s="456"/>
      <c r="H26" s="456"/>
      <c r="I26" s="456"/>
      <c r="J26" s="456"/>
      <c r="K26" s="457"/>
    </row>
    <row r="27" spans="1:24" ht="14.85" customHeight="1" x14ac:dyDescent="0.3">
      <c r="A27" s="458" t="s">
        <v>96</v>
      </c>
      <c r="B27" s="454" t="s">
        <v>97</v>
      </c>
      <c r="C27" s="454"/>
      <c r="D27" s="454"/>
      <c r="E27" s="454"/>
      <c r="F27" s="450" t="s">
        <v>133</v>
      </c>
      <c r="G27" s="451"/>
      <c r="H27" s="451"/>
      <c r="I27" s="451"/>
      <c r="J27" s="451"/>
      <c r="K27" s="452"/>
      <c r="L27" s="453">
        <f t="shared" ref="L27" si="6">IF(F27="ja",1)+IF(F27="n.v.t.",1)</f>
        <v>0</v>
      </c>
      <c r="M27" s="484"/>
      <c r="N27" s="484"/>
      <c r="O27" s="484"/>
      <c r="P27" s="484"/>
      <c r="Q27" s="485"/>
      <c r="R27" s="485"/>
      <c r="S27" s="494"/>
      <c r="T27" s="494"/>
      <c r="U27" s="494"/>
      <c r="V27" s="494"/>
      <c r="W27" s="494"/>
      <c r="X27" s="494"/>
    </row>
    <row r="28" spans="1:24" ht="14.85" customHeight="1" x14ac:dyDescent="0.3">
      <c r="A28" s="458"/>
      <c r="B28" s="454"/>
      <c r="C28" s="454"/>
      <c r="D28" s="454"/>
      <c r="E28" s="454"/>
      <c r="F28" s="450"/>
      <c r="G28" s="451"/>
      <c r="H28" s="451"/>
      <c r="I28" s="451"/>
      <c r="J28" s="451"/>
      <c r="K28" s="452"/>
      <c r="L28" s="453"/>
      <c r="M28" s="484"/>
      <c r="N28" s="484"/>
      <c r="O28" s="484"/>
      <c r="P28" s="484"/>
      <c r="Q28" s="485"/>
      <c r="R28" s="485"/>
      <c r="S28" s="494"/>
      <c r="T28" s="494"/>
      <c r="U28" s="494"/>
      <c r="V28" s="494"/>
      <c r="W28" s="494"/>
      <c r="X28" s="494"/>
    </row>
    <row r="29" spans="1:24" ht="14.85" customHeight="1" x14ac:dyDescent="0.3">
      <c r="A29" s="458" t="s">
        <v>100</v>
      </c>
      <c r="B29" s="454" t="s">
        <v>101</v>
      </c>
      <c r="C29" s="454"/>
      <c r="D29" s="454"/>
      <c r="E29" s="454"/>
      <c r="F29" s="450" t="s">
        <v>133</v>
      </c>
      <c r="G29" s="451"/>
      <c r="H29" s="451"/>
      <c r="I29" s="451"/>
      <c r="J29" s="451"/>
      <c r="K29" s="452"/>
      <c r="L29" s="453">
        <f t="shared" ref="L29" si="7">IF(F29="ja",1)+IF(F29="n.v.t.",1)</f>
        <v>0</v>
      </c>
      <c r="M29" s="486"/>
      <c r="N29" s="454"/>
      <c r="O29" s="454"/>
      <c r="P29" s="454"/>
      <c r="Q29" s="487"/>
      <c r="R29" s="487"/>
      <c r="S29" s="483"/>
      <c r="T29" s="483"/>
      <c r="U29" s="483"/>
      <c r="V29" s="483"/>
      <c r="W29" s="483"/>
      <c r="X29" s="483"/>
    </row>
    <row r="30" spans="1:24" ht="14.85" customHeight="1" x14ac:dyDescent="0.3">
      <c r="A30" s="458"/>
      <c r="B30" s="454"/>
      <c r="C30" s="454"/>
      <c r="D30" s="454"/>
      <c r="E30" s="454"/>
      <c r="F30" s="450"/>
      <c r="G30" s="451"/>
      <c r="H30" s="451"/>
      <c r="I30" s="451"/>
      <c r="J30" s="451"/>
      <c r="K30" s="452"/>
      <c r="L30" s="453"/>
      <c r="M30" s="486"/>
      <c r="N30" s="454"/>
      <c r="O30" s="454"/>
      <c r="P30" s="454"/>
      <c r="Q30" s="487"/>
      <c r="R30" s="487"/>
      <c r="S30" s="483"/>
      <c r="T30" s="483"/>
      <c r="U30" s="483"/>
      <c r="V30" s="483"/>
      <c r="W30" s="483"/>
      <c r="X30" s="483"/>
    </row>
    <row r="31" spans="1:24" ht="14.85" customHeight="1" x14ac:dyDescent="0.3">
      <c r="A31" s="458" t="s">
        <v>103</v>
      </c>
      <c r="B31" s="454" t="s">
        <v>104</v>
      </c>
      <c r="C31" s="454"/>
      <c r="D31" s="454"/>
      <c r="E31" s="454"/>
      <c r="F31" s="450" t="s">
        <v>133</v>
      </c>
      <c r="G31" s="451"/>
      <c r="H31" s="451"/>
      <c r="I31" s="451"/>
      <c r="J31" s="451"/>
      <c r="K31" s="452"/>
      <c r="L31" s="453">
        <f t="shared" ref="L31" si="8">IF(F31="ja",1)+IF(F31="n.v.t.",1)</f>
        <v>0</v>
      </c>
      <c r="M31" s="454"/>
      <c r="N31" s="454"/>
      <c r="O31" s="454"/>
      <c r="P31" s="454"/>
      <c r="Q31" s="487"/>
      <c r="R31" s="487"/>
      <c r="S31" s="483"/>
      <c r="T31" s="483"/>
      <c r="U31" s="483"/>
      <c r="V31" s="483"/>
      <c r="W31" s="483"/>
      <c r="X31" s="483"/>
    </row>
    <row r="32" spans="1:24" ht="14.85" customHeight="1" x14ac:dyDescent="0.3">
      <c r="A32" s="458"/>
      <c r="B32" s="454"/>
      <c r="C32" s="454"/>
      <c r="D32" s="454"/>
      <c r="E32" s="454"/>
      <c r="F32" s="450"/>
      <c r="G32" s="451"/>
      <c r="H32" s="451"/>
      <c r="I32" s="451"/>
      <c r="J32" s="451"/>
      <c r="K32" s="452"/>
      <c r="L32" s="453"/>
      <c r="M32" s="454"/>
      <c r="N32" s="454"/>
      <c r="O32" s="454"/>
      <c r="P32" s="454"/>
      <c r="Q32" s="487"/>
      <c r="R32" s="487"/>
      <c r="S32" s="483"/>
      <c r="T32" s="483"/>
      <c r="U32" s="483"/>
      <c r="V32" s="483"/>
      <c r="W32" s="483"/>
      <c r="X32" s="483"/>
    </row>
    <row r="33" spans="1:24" ht="14.85" customHeight="1" x14ac:dyDescent="0.3">
      <c r="A33" s="458" t="s">
        <v>105</v>
      </c>
      <c r="B33" s="454" t="s">
        <v>106</v>
      </c>
      <c r="C33" s="454"/>
      <c r="D33" s="454"/>
      <c r="E33" s="454"/>
      <c r="F33" s="450" t="s">
        <v>133</v>
      </c>
      <c r="G33" s="451"/>
      <c r="H33" s="451"/>
      <c r="I33" s="451"/>
      <c r="J33" s="451"/>
      <c r="K33" s="452"/>
      <c r="L33" s="453">
        <f t="shared" si="5"/>
        <v>0</v>
      </c>
    </row>
    <row r="34" spans="1:24" ht="14.85" customHeight="1" x14ac:dyDescent="0.3">
      <c r="A34" s="458"/>
      <c r="B34" s="454"/>
      <c r="C34" s="454"/>
      <c r="D34" s="454"/>
      <c r="E34" s="454"/>
      <c r="F34" s="450"/>
      <c r="G34" s="451"/>
      <c r="H34" s="451"/>
      <c r="I34" s="451"/>
      <c r="J34" s="451"/>
      <c r="K34" s="452"/>
      <c r="L34" s="453"/>
      <c r="M34" s="484"/>
      <c r="N34" s="484"/>
      <c r="O34" s="484"/>
      <c r="P34" s="484"/>
      <c r="Q34" s="485"/>
      <c r="R34" s="485"/>
      <c r="S34" s="494"/>
      <c r="T34" s="494"/>
      <c r="U34" s="494"/>
      <c r="V34" s="494"/>
      <c r="W34" s="494"/>
      <c r="X34" s="494"/>
    </row>
    <row r="35" spans="1:24" ht="14.85" customHeight="1" x14ac:dyDescent="0.3">
      <c r="A35" s="455" t="s">
        <v>109</v>
      </c>
      <c r="B35" s="456"/>
      <c r="C35" s="456"/>
      <c r="D35" s="456"/>
      <c r="E35" s="456"/>
      <c r="F35" s="456"/>
      <c r="G35" s="456"/>
      <c r="H35" s="456"/>
      <c r="I35" s="456"/>
      <c r="J35" s="456"/>
      <c r="K35" s="457"/>
      <c r="M35" s="484"/>
      <c r="N35" s="484"/>
      <c r="O35" s="484"/>
      <c r="P35" s="484"/>
      <c r="Q35" s="485"/>
      <c r="R35" s="485"/>
      <c r="S35" s="494"/>
      <c r="T35" s="494"/>
      <c r="U35" s="494"/>
      <c r="V35" s="494"/>
      <c r="W35" s="494"/>
      <c r="X35" s="494"/>
    </row>
    <row r="36" spans="1:24" ht="14.85" customHeight="1" x14ac:dyDescent="0.3">
      <c r="A36" s="458" t="s">
        <v>110</v>
      </c>
      <c r="B36" s="454" t="s">
        <v>111</v>
      </c>
      <c r="C36" s="454"/>
      <c r="D36" s="454"/>
      <c r="E36" s="454"/>
      <c r="F36" s="450" t="s">
        <v>133</v>
      </c>
      <c r="G36" s="451"/>
      <c r="H36" s="451"/>
      <c r="I36" s="451"/>
      <c r="J36" s="451"/>
      <c r="K36" s="452"/>
      <c r="L36" s="453">
        <f t="shared" si="5"/>
        <v>0</v>
      </c>
      <c r="M36" s="486"/>
      <c r="N36" s="454"/>
      <c r="O36" s="454"/>
      <c r="P36" s="454"/>
      <c r="Q36" s="487"/>
      <c r="R36" s="487"/>
      <c r="S36" s="483"/>
      <c r="T36" s="483"/>
      <c r="U36" s="483"/>
      <c r="V36" s="483"/>
      <c r="W36" s="483"/>
      <c r="X36" s="483"/>
    </row>
    <row r="37" spans="1:24" ht="14.85" customHeight="1" x14ac:dyDescent="0.3">
      <c r="A37" s="458"/>
      <c r="B37" s="454"/>
      <c r="C37" s="454"/>
      <c r="D37" s="454"/>
      <c r="E37" s="454"/>
      <c r="F37" s="450"/>
      <c r="G37" s="451"/>
      <c r="H37" s="451"/>
      <c r="I37" s="451"/>
      <c r="J37" s="451"/>
      <c r="K37" s="452"/>
      <c r="L37" s="453"/>
      <c r="M37" s="486"/>
      <c r="N37" s="454"/>
      <c r="O37" s="454"/>
      <c r="P37" s="454"/>
      <c r="Q37" s="487"/>
      <c r="R37" s="487"/>
      <c r="S37" s="483"/>
      <c r="T37" s="483"/>
      <c r="U37" s="483"/>
      <c r="V37" s="483"/>
      <c r="W37" s="483"/>
      <c r="X37" s="483"/>
    </row>
    <row r="38" spans="1:24" ht="14.85" customHeight="1" x14ac:dyDescent="0.3">
      <c r="A38" s="458" t="s">
        <v>113</v>
      </c>
      <c r="B38" s="454" t="s">
        <v>114</v>
      </c>
      <c r="C38" s="454"/>
      <c r="D38" s="454"/>
      <c r="E38" s="454"/>
      <c r="F38" s="450" t="s">
        <v>133</v>
      </c>
      <c r="G38" s="451"/>
      <c r="H38" s="451"/>
      <c r="I38" s="451"/>
      <c r="J38" s="451"/>
      <c r="K38" s="452"/>
      <c r="L38" s="453">
        <f t="shared" si="5"/>
        <v>0</v>
      </c>
      <c r="M38" s="454"/>
      <c r="N38" s="454"/>
      <c r="O38" s="454"/>
      <c r="P38" s="454"/>
      <c r="Q38" s="487"/>
      <c r="R38" s="487"/>
      <c r="S38" s="483"/>
      <c r="T38" s="483"/>
      <c r="U38" s="483"/>
      <c r="V38" s="483"/>
      <c r="W38" s="483"/>
      <c r="X38" s="483"/>
    </row>
    <row r="39" spans="1:24" ht="14.85" customHeight="1" x14ac:dyDescent="0.3">
      <c r="A39" s="458"/>
      <c r="B39" s="454"/>
      <c r="C39" s="454"/>
      <c r="D39" s="454"/>
      <c r="E39" s="454"/>
      <c r="F39" s="450"/>
      <c r="G39" s="451"/>
      <c r="H39" s="451"/>
      <c r="I39" s="451"/>
      <c r="J39" s="451"/>
      <c r="K39" s="452"/>
      <c r="L39" s="453"/>
      <c r="M39" s="454"/>
      <c r="N39" s="454"/>
      <c r="O39" s="454"/>
      <c r="P39" s="454"/>
      <c r="Q39" s="487"/>
      <c r="R39" s="487"/>
      <c r="S39" s="483"/>
      <c r="T39" s="483"/>
      <c r="U39" s="483"/>
      <c r="V39" s="483"/>
      <c r="W39" s="483"/>
      <c r="X39" s="483"/>
    </row>
    <row r="40" spans="1:24" ht="14.85" customHeight="1" x14ac:dyDescent="0.3">
      <c r="A40" s="458" t="s">
        <v>115</v>
      </c>
      <c r="B40" s="454" t="s">
        <v>116</v>
      </c>
      <c r="C40" s="454"/>
      <c r="D40" s="454"/>
      <c r="E40" s="454"/>
      <c r="F40" s="450" t="s">
        <v>133</v>
      </c>
      <c r="G40" s="451"/>
      <c r="H40" s="451"/>
      <c r="I40" s="451"/>
      <c r="J40" s="451"/>
      <c r="K40" s="452"/>
      <c r="L40" s="453">
        <f>IF(F40="ja",1)+IF(F40="n.v.t.",1)</f>
        <v>0</v>
      </c>
    </row>
    <row r="41" spans="1:24" ht="14.85" customHeight="1" x14ac:dyDescent="0.3">
      <c r="A41" s="458"/>
      <c r="B41" s="454"/>
      <c r="C41" s="454"/>
      <c r="D41" s="454"/>
      <c r="E41" s="454"/>
      <c r="F41" s="450"/>
      <c r="G41" s="451"/>
      <c r="H41" s="451"/>
      <c r="I41" s="451"/>
      <c r="J41" s="451"/>
      <c r="K41" s="452"/>
      <c r="L41" s="453"/>
    </row>
    <row r="42" spans="1:24" ht="14.85" customHeight="1" x14ac:dyDescent="0.3">
      <c r="A42" s="458" t="s">
        <v>118</v>
      </c>
      <c r="B42" s="454" t="s">
        <v>119</v>
      </c>
      <c r="C42" s="454"/>
      <c r="D42" s="454"/>
      <c r="E42" s="454"/>
      <c r="F42" s="450" t="s">
        <v>133</v>
      </c>
      <c r="G42" s="451"/>
      <c r="H42" s="451"/>
      <c r="I42" s="451"/>
      <c r="J42" s="451"/>
      <c r="K42" s="452"/>
      <c r="L42" s="453">
        <f t="shared" ref="L42" si="9">IF(F42="ja",1)+IF(F42="n.v.t.",1)</f>
        <v>0</v>
      </c>
      <c r="M42" s="103"/>
    </row>
    <row r="43" spans="1:24" ht="14.85" customHeight="1" x14ac:dyDescent="0.3">
      <c r="A43" s="458"/>
      <c r="B43" s="454"/>
      <c r="C43" s="454"/>
      <c r="D43" s="454"/>
      <c r="E43" s="454"/>
      <c r="F43" s="450"/>
      <c r="G43" s="451"/>
      <c r="H43" s="451"/>
      <c r="I43" s="451"/>
      <c r="J43" s="451"/>
      <c r="K43" s="452"/>
      <c r="L43" s="453"/>
      <c r="M43" s="103"/>
    </row>
    <row r="44" spans="1:24" ht="14.85" customHeight="1" x14ac:dyDescent="0.3">
      <c r="A44" s="455" t="s">
        <v>117</v>
      </c>
      <c r="B44" s="456"/>
      <c r="C44" s="456"/>
      <c r="D44" s="456"/>
      <c r="E44" s="456"/>
      <c r="F44" s="456"/>
      <c r="G44" s="456"/>
      <c r="H44" s="456"/>
      <c r="I44" s="456"/>
      <c r="J44" s="456"/>
      <c r="K44" s="457"/>
      <c r="M44" s="103"/>
    </row>
    <row r="45" spans="1:24" ht="14.85" customHeight="1" x14ac:dyDescent="0.3">
      <c r="A45" s="458" t="s">
        <v>120</v>
      </c>
      <c r="B45" s="454" t="s">
        <v>121</v>
      </c>
      <c r="C45" s="454"/>
      <c r="D45" s="454"/>
      <c r="E45" s="454"/>
      <c r="F45" s="450" t="s">
        <v>133</v>
      </c>
      <c r="G45" s="451"/>
      <c r="H45" s="451"/>
      <c r="I45" s="451"/>
      <c r="J45" s="451"/>
      <c r="K45" s="452"/>
      <c r="L45" s="453">
        <f t="shared" si="5"/>
        <v>0</v>
      </c>
      <c r="M45" s="103"/>
    </row>
    <row r="46" spans="1:24" ht="14.85" customHeight="1" x14ac:dyDescent="0.3">
      <c r="A46" s="458"/>
      <c r="B46" s="454"/>
      <c r="C46" s="454"/>
      <c r="D46" s="454"/>
      <c r="E46" s="454"/>
      <c r="F46" s="450"/>
      <c r="G46" s="451"/>
      <c r="H46" s="451"/>
      <c r="I46" s="451"/>
      <c r="J46" s="451"/>
      <c r="K46" s="452"/>
      <c r="L46" s="453"/>
      <c r="M46" s="103"/>
    </row>
    <row r="47" spans="1:24" ht="14.85" customHeight="1" x14ac:dyDescent="0.3">
      <c r="A47" s="458" t="s">
        <v>122</v>
      </c>
      <c r="B47" s="454" t="s">
        <v>123</v>
      </c>
      <c r="C47" s="454"/>
      <c r="D47" s="454"/>
      <c r="E47" s="454"/>
      <c r="F47" s="450" t="s">
        <v>133</v>
      </c>
      <c r="G47" s="451"/>
      <c r="H47" s="451"/>
      <c r="I47" s="451"/>
      <c r="J47" s="451"/>
      <c r="K47" s="452"/>
      <c r="L47" s="453">
        <f t="shared" ref="L47" si="10">IF(F47="ja",1)+IF(F47="n.v.t.",1)</f>
        <v>0</v>
      </c>
      <c r="M47" s="103"/>
    </row>
    <row r="48" spans="1:24" ht="14.85" customHeight="1" x14ac:dyDescent="0.3">
      <c r="A48" s="458"/>
      <c r="B48" s="454"/>
      <c r="C48" s="454"/>
      <c r="D48" s="454"/>
      <c r="E48" s="454"/>
      <c r="F48" s="450"/>
      <c r="G48" s="451"/>
      <c r="H48" s="451"/>
      <c r="I48" s="451"/>
      <c r="J48" s="451"/>
      <c r="K48" s="452"/>
      <c r="L48" s="453"/>
      <c r="M48" s="103"/>
    </row>
    <row r="49" spans="1:21" ht="14.85" customHeight="1" x14ac:dyDescent="0.3">
      <c r="A49" s="458" t="s">
        <v>124</v>
      </c>
      <c r="B49" s="454" t="s">
        <v>125</v>
      </c>
      <c r="C49" s="454"/>
      <c r="D49" s="454"/>
      <c r="E49" s="454"/>
      <c r="F49" s="450" t="s">
        <v>133</v>
      </c>
      <c r="G49" s="451"/>
      <c r="H49" s="451"/>
      <c r="I49" s="451"/>
      <c r="J49" s="451"/>
      <c r="K49" s="452"/>
      <c r="L49" s="453">
        <f t="shared" ref="L49" si="11">IF(F49="ja",1)+IF(F49="n.v.t.",1)</f>
        <v>0</v>
      </c>
      <c r="M49" s="103"/>
    </row>
    <row r="50" spans="1:21" ht="14.85" customHeight="1" thickBot="1" x14ac:dyDescent="0.35">
      <c r="A50" s="459"/>
      <c r="B50" s="460"/>
      <c r="C50" s="460"/>
      <c r="D50" s="460"/>
      <c r="E50" s="460"/>
      <c r="F50" s="461"/>
      <c r="G50" s="462"/>
      <c r="H50" s="462"/>
      <c r="I50" s="462"/>
      <c r="J50" s="462"/>
      <c r="K50" s="463"/>
      <c r="L50" s="453"/>
      <c r="M50" s="103"/>
    </row>
    <row r="51" spans="1:21" x14ac:dyDescent="0.3">
      <c r="A51" s="25"/>
      <c r="B51" s="26"/>
      <c r="C51" s="25"/>
      <c r="D51" s="25"/>
      <c r="E51" s="25"/>
      <c r="F51" s="27"/>
      <c r="G51" s="25"/>
      <c r="H51" s="25"/>
      <c r="I51" s="25"/>
      <c r="J51" s="25"/>
      <c r="K51" s="25"/>
      <c r="L51" s="24">
        <f>SUM(L14:L49)</f>
        <v>0</v>
      </c>
      <c r="M51" s="103"/>
      <c r="N51" s="159"/>
      <c r="O51" s="159"/>
      <c r="P51" s="159"/>
      <c r="Q51" s="159"/>
      <c r="R51" s="159"/>
      <c r="S51" s="159"/>
      <c r="T51" s="159"/>
      <c r="U51" s="159"/>
    </row>
    <row r="52" spans="1:21" x14ac:dyDescent="0.3">
      <c r="A52" s="25"/>
      <c r="B52" s="26"/>
      <c r="C52" s="25"/>
      <c r="D52" s="25"/>
      <c r="E52" s="25"/>
      <c r="F52" s="27"/>
      <c r="G52" s="25"/>
      <c r="H52" s="25"/>
      <c r="I52" s="25"/>
      <c r="J52" s="25"/>
      <c r="K52" s="25"/>
      <c r="M52" s="103"/>
      <c r="N52" s="159"/>
      <c r="O52" s="159"/>
      <c r="P52" s="159"/>
      <c r="Q52" s="159"/>
      <c r="R52" s="159"/>
      <c r="S52" s="159"/>
      <c r="T52" s="159"/>
      <c r="U52" s="159"/>
    </row>
    <row r="53" spans="1:21" x14ac:dyDescent="0.3">
      <c r="A53" s="25"/>
      <c r="B53" s="26"/>
      <c r="C53" s="25"/>
      <c r="D53" s="25"/>
      <c r="E53" s="25"/>
      <c r="F53" s="27"/>
      <c r="G53" s="25"/>
      <c r="H53" s="25"/>
      <c r="I53" s="25"/>
      <c r="J53" s="25"/>
      <c r="K53" s="25"/>
      <c r="M53" s="159"/>
      <c r="N53" s="159"/>
      <c r="O53" s="159"/>
      <c r="P53" s="159"/>
      <c r="Q53" s="159"/>
      <c r="R53" s="159"/>
      <c r="S53" s="159"/>
      <c r="T53" s="159"/>
      <c r="U53" s="159"/>
    </row>
    <row r="54" spans="1:21" x14ac:dyDescent="0.3">
      <c r="A54" s="25"/>
      <c r="B54" s="26"/>
      <c r="C54" s="25"/>
      <c r="D54" s="25"/>
      <c r="E54" s="25"/>
      <c r="F54" s="27"/>
      <c r="G54" s="25"/>
      <c r="H54" s="25"/>
      <c r="I54" s="25"/>
      <c r="J54" s="25"/>
      <c r="K54" s="25"/>
      <c r="M54" s="159"/>
      <c r="N54" s="159"/>
      <c r="O54" s="159"/>
      <c r="P54" s="159"/>
      <c r="Q54" s="159"/>
      <c r="R54" s="159"/>
      <c r="S54" s="159"/>
      <c r="T54" s="159"/>
      <c r="U54" s="159"/>
    </row>
    <row r="55" spans="1:21" x14ac:dyDescent="0.3">
      <c r="A55" s="28"/>
      <c r="B55" s="29"/>
      <c r="C55" s="28"/>
      <c r="F55" s="2"/>
      <c r="L55" s="10"/>
      <c r="S55" s="159"/>
      <c r="T55" s="159"/>
      <c r="U55" s="159"/>
    </row>
    <row r="56" spans="1:21" x14ac:dyDescent="0.3">
      <c r="A56" s="28"/>
      <c r="B56" s="29"/>
      <c r="F56" s="2"/>
      <c r="L56" s="10"/>
      <c r="S56" s="159"/>
      <c r="T56" s="159"/>
      <c r="U56" s="159"/>
    </row>
    <row r="57" spans="1:21" x14ac:dyDescent="0.3">
      <c r="A57" s="28"/>
      <c r="B57" s="29"/>
      <c r="F57" s="2"/>
      <c r="L57" s="10"/>
      <c r="S57" s="159"/>
      <c r="T57" s="159"/>
      <c r="U57" s="159"/>
    </row>
    <row r="58" spans="1:21" x14ac:dyDescent="0.3">
      <c r="A58" s="28"/>
      <c r="B58" s="29"/>
      <c r="F58" s="2"/>
      <c r="L58" s="10"/>
      <c r="S58" s="159"/>
      <c r="T58" s="159"/>
      <c r="U58" s="159"/>
    </row>
    <row r="59" spans="1:21" x14ac:dyDescent="0.3">
      <c r="A59" s="28"/>
      <c r="B59" s="29"/>
      <c r="F59" s="2"/>
      <c r="L59" s="10"/>
      <c r="S59" s="159"/>
      <c r="T59" s="159"/>
      <c r="U59" s="159"/>
    </row>
    <row r="60" spans="1:21" x14ac:dyDescent="0.3">
      <c r="A60" s="28"/>
      <c r="B60" s="29"/>
      <c r="F60" s="2"/>
      <c r="L60" s="10"/>
      <c r="S60" s="159"/>
      <c r="T60" s="159"/>
      <c r="U60" s="159"/>
    </row>
    <row r="61" spans="1:21" x14ac:dyDescent="0.3">
      <c r="A61" s="28"/>
      <c r="B61" s="29"/>
      <c r="F61" s="2"/>
      <c r="L61" s="10"/>
      <c r="S61" s="159"/>
      <c r="T61" s="159"/>
      <c r="U61" s="159"/>
    </row>
    <row r="62" spans="1:21" x14ac:dyDescent="0.3">
      <c r="F62" s="2"/>
      <c r="L62" s="10"/>
    </row>
    <row r="63" spans="1:21" x14ac:dyDescent="0.3">
      <c r="F63" s="2"/>
      <c r="L63" s="10"/>
    </row>
    <row r="64" spans="1:21" x14ac:dyDescent="0.3">
      <c r="F64" s="2"/>
      <c r="L64" s="10"/>
    </row>
    <row r="65" spans="4:12" x14ac:dyDescent="0.3">
      <c r="F65" s="2"/>
      <c r="L65" s="10"/>
    </row>
    <row r="66" spans="4:12" x14ac:dyDescent="0.3">
      <c r="F66" s="2"/>
      <c r="L66" s="10"/>
    </row>
    <row r="67" spans="4:12" x14ac:dyDescent="0.3">
      <c r="F67" s="2"/>
      <c r="L67" s="10"/>
    </row>
    <row r="68" spans="4:12" x14ac:dyDescent="0.3">
      <c r="F68" s="2"/>
      <c r="L68" s="10"/>
    </row>
    <row r="69" spans="4:12" x14ac:dyDescent="0.3">
      <c r="F69" s="2"/>
      <c r="L69" s="10"/>
    </row>
    <row r="70" spans="4:12" x14ac:dyDescent="0.3">
      <c r="F70" s="2"/>
      <c r="L70" s="10"/>
    </row>
    <row r="71" spans="4:12" x14ac:dyDescent="0.3">
      <c r="F71" s="2"/>
      <c r="L71" s="10"/>
    </row>
    <row r="75" spans="4:12" x14ac:dyDescent="0.3">
      <c r="D75" s="16"/>
      <c r="F75" s="2"/>
      <c r="L75" s="10"/>
    </row>
    <row r="82" spans="6:12" x14ac:dyDescent="0.3">
      <c r="F82" s="2"/>
      <c r="L82" s="10"/>
    </row>
  </sheetData>
  <sheetProtection algorithmName="SHA-512" hashValue="4k49lZauFfnhD369ACbkD0Pw3g4HkG0L/mBIWM0cwwalucOnht0aR3pemy0Wc3NAsUKnZuWpZKUEI4AldwFl6A==" saltValue="vsngHjgyCPFgStAYdRWa5Q==" spinCount="100000" sheet="1" objects="1" scenarios="1"/>
  <mergeCells count="117">
    <mergeCell ref="B1:H4"/>
    <mergeCell ref="A8:K10"/>
    <mergeCell ref="M34:P35"/>
    <mergeCell ref="Q34:R35"/>
    <mergeCell ref="S13:X14"/>
    <mergeCell ref="S15:X18"/>
    <mergeCell ref="S20:X21"/>
    <mergeCell ref="S27:X28"/>
    <mergeCell ref="S34:X35"/>
    <mergeCell ref="M15:P18"/>
    <mergeCell ref="Q15:R18"/>
    <mergeCell ref="A14:A15"/>
    <mergeCell ref="F14:F15"/>
    <mergeCell ref="M5:X6"/>
    <mergeCell ref="M8:X10"/>
    <mergeCell ref="M13:P14"/>
    <mergeCell ref="Q13:R14"/>
    <mergeCell ref="M11:X12"/>
    <mergeCell ref="L27:L28"/>
    <mergeCell ref="A29:A30"/>
    <mergeCell ref="B29:E30"/>
    <mergeCell ref="F29:F30"/>
    <mergeCell ref="G29:K30"/>
    <mergeCell ref="L29:L30"/>
    <mergeCell ref="S36:X39"/>
    <mergeCell ref="S29:X32"/>
    <mergeCell ref="S22:X25"/>
    <mergeCell ref="M20:P21"/>
    <mergeCell ref="Q20:R21"/>
    <mergeCell ref="M29:P32"/>
    <mergeCell ref="Q29:R32"/>
    <mergeCell ref="M36:P39"/>
    <mergeCell ref="Q36:R39"/>
    <mergeCell ref="M22:P25"/>
    <mergeCell ref="Q22:R25"/>
    <mergeCell ref="M27:P28"/>
    <mergeCell ref="Q27:R28"/>
    <mergeCell ref="A22:A23"/>
    <mergeCell ref="B22:E23"/>
    <mergeCell ref="F22:F23"/>
    <mergeCell ref="G22:K23"/>
    <mergeCell ref="A27:A28"/>
    <mergeCell ref="A5:K6"/>
    <mergeCell ref="A11:E12"/>
    <mergeCell ref="A13:K13"/>
    <mergeCell ref="F11:F12"/>
    <mergeCell ref="G11:K11"/>
    <mergeCell ref="G12:K12"/>
    <mergeCell ref="A16:A17"/>
    <mergeCell ref="B16:E17"/>
    <mergeCell ref="F16:F17"/>
    <mergeCell ref="G16:K17"/>
    <mergeCell ref="A18:A19"/>
    <mergeCell ref="B18:E19"/>
    <mergeCell ref="F18:F19"/>
    <mergeCell ref="G18:K19"/>
    <mergeCell ref="A20:A21"/>
    <mergeCell ref="B20:E21"/>
    <mergeCell ref="F20:F21"/>
    <mergeCell ref="G20:K21"/>
    <mergeCell ref="B14:E15"/>
    <mergeCell ref="G24:K25"/>
    <mergeCell ref="A26:K26"/>
    <mergeCell ref="L36:L37"/>
    <mergeCell ref="A35:K35"/>
    <mergeCell ref="B33:E34"/>
    <mergeCell ref="A33:A34"/>
    <mergeCell ref="G36:K37"/>
    <mergeCell ref="B27:E28"/>
    <mergeCell ref="F27:F28"/>
    <mergeCell ref="G27:K28"/>
    <mergeCell ref="A31:A32"/>
    <mergeCell ref="B31:E32"/>
    <mergeCell ref="F31:F32"/>
    <mergeCell ref="G31:K32"/>
    <mergeCell ref="L31:L32"/>
    <mergeCell ref="L33:L34"/>
    <mergeCell ref="G14:K15"/>
    <mergeCell ref="L38:L39"/>
    <mergeCell ref="L42:L43"/>
    <mergeCell ref="B36:E37"/>
    <mergeCell ref="A36:A37"/>
    <mergeCell ref="B38:E39"/>
    <mergeCell ref="B42:E43"/>
    <mergeCell ref="A38:A39"/>
    <mergeCell ref="F36:F37"/>
    <mergeCell ref="G42:K43"/>
    <mergeCell ref="G38:K39"/>
    <mergeCell ref="A42:A43"/>
    <mergeCell ref="L40:L41"/>
    <mergeCell ref="F38:F39"/>
    <mergeCell ref="F42:F43"/>
    <mergeCell ref="A40:A41"/>
    <mergeCell ref="B40:E41"/>
    <mergeCell ref="F40:F41"/>
    <mergeCell ref="G40:K41"/>
    <mergeCell ref="F33:F34"/>
    <mergeCell ref="G33:K34"/>
    <mergeCell ref="B24:E25"/>
    <mergeCell ref="A24:A25"/>
    <mergeCell ref="F24:F25"/>
    <mergeCell ref="F45:F46"/>
    <mergeCell ref="G45:K46"/>
    <mergeCell ref="L45:L46"/>
    <mergeCell ref="B45:E46"/>
    <mergeCell ref="A44:K44"/>
    <mergeCell ref="A45:A46"/>
    <mergeCell ref="L47:L48"/>
    <mergeCell ref="A49:A50"/>
    <mergeCell ref="B49:E50"/>
    <mergeCell ref="F49:F50"/>
    <mergeCell ref="G49:K50"/>
    <mergeCell ref="L49:L50"/>
    <mergeCell ref="A47:A48"/>
    <mergeCell ref="B47:E48"/>
    <mergeCell ref="F47:F48"/>
    <mergeCell ref="G47:K48"/>
  </mergeCells>
  <phoneticPr fontId="1" type="noConversion"/>
  <conditionalFormatting sqref="A1 T1:Z3 AB1:XFD3">
    <cfRule type="containsText" dxfId="44" priority="8" operator="containsText" text="Vul in">
      <formula>NOT(ISERROR(SEARCH("Vul in",A1)))</formula>
    </cfRule>
  </conditionalFormatting>
  <conditionalFormatting sqref="Q15 Q22 Q29 Q36 F14:F25 F27:F34 F36:F43 F45:F50">
    <cfRule type="containsText" dxfId="43" priority="10" operator="containsText" text="nee">
      <formula>NOT(ISERROR(SEARCH("nee",F14)))</formula>
    </cfRule>
  </conditionalFormatting>
  <conditionalFormatting sqref="Q15 Q22 Q29 Q36">
    <cfRule type="containsText" dxfId="42" priority="4" operator="containsText" text="Nee, maar dit volgt nog">
      <formula>NOT(ISERROR(SEARCH("Nee, maar dit volgt nog",Q15)))</formula>
    </cfRule>
  </conditionalFormatting>
  <conditionalFormatting sqref="Y7:Z7 AB7:XFD7">
    <cfRule type="containsText" dxfId="41" priority="3" operator="containsText" text="Vul in">
      <formula>NOT(ISERROR(SEARCH("Vul in",Y7)))</formula>
    </cfRule>
  </conditionalFormatting>
  <conditionalFormatting sqref="Y11:Z11">
    <cfRule type="containsText" dxfId="40" priority="1" operator="containsText" text="Vul in">
      <formula>NOT(ISERROR(SEARCH("Vul in",Y11)))</formula>
    </cfRule>
  </conditionalFormatting>
  <pageMargins left="0.7" right="0.7" top="0.75" bottom="0.75" header="0.3" footer="0.3"/>
  <pageSetup paperSize="9" orientation="portrait"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62B311F-FF79-4C70-9305-8725CBF70814}">
          <x14:formula1>
            <xm:f>Dropdowns!$F$3:$F$5</xm:f>
          </x14:formula1>
          <xm:sqref>F22 F20 J63 F36 F38 F40 F45 F47:F49 F14 F16 F18 F24 F27 F29 F33 F31 F42</xm:sqref>
        </x14:dataValidation>
        <x14:dataValidation type="list" allowBlank="1" showInputMessage="1" showErrorMessage="1" xr:uid="{A5E9BA0A-1E78-4E6D-A077-14FF901CEB20}">
          <x14:formula1>
            <xm:f>Dropdowns!$B$7:$B$10</xm:f>
          </x14:formula1>
          <xm:sqref>Q15:R18 Q22:R25 Q29:R32 Q36:R39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E50F0-CA1D-4FB1-9360-5980CBC5F101}">
  <dimension ref="A1:AO82"/>
  <sheetViews>
    <sheetView zoomScale="110" zoomScaleNormal="110" workbookViewId="0">
      <pane ySplit="11" topLeftCell="A12" activePane="bottomLeft" state="frozen"/>
      <selection activeCell="I1" sqref="I1"/>
      <selection pane="bottomLeft" activeCell="H17" sqref="H17"/>
    </sheetView>
  </sheetViews>
  <sheetFormatPr defaultColWidth="9" defaultRowHeight="16.5" x14ac:dyDescent="0.3"/>
  <cols>
    <col min="1" max="1" width="3.625" style="2" customWidth="1"/>
    <col min="2" max="2" width="35.625" style="2" customWidth="1"/>
    <col min="3" max="6" width="3.625" style="2" customWidth="1"/>
    <col min="7" max="7" width="3.625" style="131" customWidth="1"/>
    <col min="8" max="8" width="6.625" style="2" customWidth="1"/>
    <col min="9" max="9" width="8.625" style="334"/>
    <col min="10" max="10" width="4.375" style="22" customWidth="1"/>
    <col min="11" max="11" width="4.625" style="22" customWidth="1"/>
    <col min="12" max="15" width="4.625" style="2" customWidth="1"/>
    <col min="16" max="16" width="89.125" style="2" customWidth="1"/>
    <col min="17" max="41" width="9" style="20"/>
    <col min="42" max="16384" width="9" style="2"/>
  </cols>
  <sheetData>
    <row r="1" spans="1:16" ht="23.1" customHeight="1" x14ac:dyDescent="0.3">
      <c r="A1" s="1"/>
      <c r="B1" s="336" t="s">
        <v>460</v>
      </c>
      <c r="C1" s="497"/>
      <c r="D1" s="497"/>
      <c r="E1" s="497"/>
      <c r="F1" s="497"/>
      <c r="G1" s="497"/>
      <c r="H1" s="497"/>
      <c r="I1" s="497"/>
      <c r="J1" s="497"/>
      <c r="K1" s="497"/>
      <c r="L1" s="497"/>
      <c r="M1" s="497"/>
      <c r="N1" s="497"/>
      <c r="O1" s="497"/>
      <c r="P1" s="197"/>
    </row>
    <row r="2" spans="1:16" ht="15.6" customHeight="1" x14ac:dyDescent="0.3">
      <c r="A2" s="3"/>
      <c r="B2" s="498"/>
      <c r="C2" s="498"/>
      <c r="D2" s="498"/>
      <c r="E2" s="498"/>
      <c r="F2" s="498"/>
      <c r="G2" s="498"/>
      <c r="H2" s="498"/>
      <c r="I2" s="498"/>
      <c r="J2" s="498"/>
      <c r="K2" s="498"/>
      <c r="L2" s="498"/>
      <c r="M2" s="498"/>
      <c r="N2" s="498"/>
      <c r="O2" s="498"/>
      <c r="P2" s="198"/>
    </row>
    <row r="3" spans="1:16" ht="14.1" customHeight="1" x14ac:dyDescent="0.3">
      <c r="A3" s="3"/>
      <c r="B3" s="498"/>
      <c r="C3" s="498"/>
      <c r="D3" s="498"/>
      <c r="E3" s="498"/>
      <c r="F3" s="498"/>
      <c r="G3" s="498"/>
      <c r="H3" s="498"/>
      <c r="I3" s="498"/>
      <c r="J3" s="498"/>
      <c r="K3" s="498"/>
      <c r="L3" s="498"/>
      <c r="M3" s="498"/>
      <c r="N3" s="498"/>
      <c r="O3" s="498"/>
      <c r="P3" s="198"/>
    </row>
    <row r="4" spans="1:16" ht="14.85" customHeight="1" x14ac:dyDescent="0.3">
      <c r="A4" s="3"/>
      <c r="B4" s="498"/>
      <c r="C4" s="498"/>
      <c r="D4" s="498"/>
      <c r="E4" s="498"/>
      <c r="F4" s="498"/>
      <c r="G4" s="498"/>
      <c r="H4" s="498"/>
      <c r="I4" s="498"/>
      <c r="J4" s="498"/>
      <c r="K4" s="498"/>
      <c r="L4" s="498"/>
      <c r="M4" s="498"/>
      <c r="N4" s="498"/>
      <c r="O4" s="498"/>
      <c r="P4" s="198"/>
    </row>
    <row r="5" spans="1:16" ht="14.85" customHeight="1" x14ac:dyDescent="0.3">
      <c r="A5" s="6"/>
      <c r="B5" s="499" t="s">
        <v>155</v>
      </c>
      <c r="C5" s="499"/>
      <c r="D5" s="499"/>
      <c r="E5" s="499"/>
      <c r="F5" s="499"/>
      <c r="G5" s="499"/>
      <c r="H5" s="499"/>
      <c r="I5" s="499"/>
      <c r="J5" s="499"/>
      <c r="K5" s="499"/>
      <c r="L5" s="499"/>
      <c r="M5" s="499"/>
      <c r="N5" s="499"/>
      <c r="O5" s="499"/>
      <c r="P5" s="500"/>
    </row>
    <row r="6" spans="1:16" ht="14.85" customHeight="1" x14ac:dyDescent="0.3">
      <c r="A6" s="6"/>
      <c r="B6" s="499"/>
      <c r="C6" s="499"/>
      <c r="D6" s="499"/>
      <c r="E6" s="499"/>
      <c r="F6" s="499"/>
      <c r="G6" s="499"/>
      <c r="H6" s="499"/>
      <c r="I6" s="499"/>
      <c r="J6" s="499"/>
      <c r="K6" s="499"/>
      <c r="L6" s="499"/>
      <c r="M6" s="499"/>
      <c r="N6" s="499"/>
      <c r="O6" s="499"/>
      <c r="P6" s="500"/>
    </row>
    <row r="7" spans="1:16" ht="14.85" customHeight="1" x14ac:dyDescent="0.3">
      <c r="A7" s="199"/>
      <c r="B7" s="200" t="s">
        <v>72</v>
      </c>
      <c r="C7" s="201"/>
      <c r="D7" s="201"/>
      <c r="E7" s="201"/>
      <c r="F7" s="201"/>
      <c r="G7" s="202"/>
      <c r="H7" s="201"/>
      <c r="I7" s="201"/>
      <c r="J7" s="201"/>
      <c r="K7" s="201"/>
      <c r="L7" s="201"/>
      <c r="M7" s="201"/>
      <c r="N7" s="201"/>
      <c r="O7" s="201"/>
      <c r="P7" s="203"/>
    </row>
    <row r="8" spans="1:16" ht="14.85" customHeight="1" x14ac:dyDescent="0.3">
      <c r="A8" s="199"/>
      <c r="B8" s="501" t="s">
        <v>427</v>
      </c>
      <c r="C8" s="501"/>
      <c r="D8" s="501"/>
      <c r="E8" s="501"/>
      <c r="F8" s="501"/>
      <c r="G8" s="501"/>
      <c r="H8" s="501"/>
      <c r="I8" s="501"/>
      <c r="J8" s="501"/>
      <c r="K8" s="501"/>
      <c r="L8" s="501"/>
      <c r="M8" s="501"/>
      <c r="N8" s="501"/>
      <c r="O8" s="501"/>
      <c r="P8" s="502"/>
    </row>
    <row r="9" spans="1:16" x14ac:dyDescent="0.3">
      <c r="A9" s="199"/>
      <c r="B9" s="501"/>
      <c r="C9" s="501"/>
      <c r="D9" s="501"/>
      <c r="E9" s="501"/>
      <c r="F9" s="501"/>
      <c r="G9" s="501"/>
      <c r="H9" s="501"/>
      <c r="I9" s="501"/>
      <c r="J9" s="501"/>
      <c r="K9" s="501"/>
      <c r="L9" s="501"/>
      <c r="M9" s="501"/>
      <c r="N9" s="501"/>
      <c r="O9" s="501"/>
      <c r="P9" s="502"/>
    </row>
    <row r="10" spans="1:16" ht="20.100000000000001" customHeight="1" x14ac:dyDescent="0.3">
      <c r="A10" s="199"/>
      <c r="B10" s="204"/>
      <c r="C10" s="205" t="s">
        <v>156</v>
      </c>
      <c r="D10" s="205"/>
      <c r="E10" s="205"/>
      <c r="F10" s="205"/>
      <c r="G10" s="206"/>
      <c r="H10" s="205"/>
      <c r="I10" s="506"/>
      <c r="J10" s="506"/>
      <c r="K10" s="207"/>
      <c r="L10" s="205" t="s">
        <v>426</v>
      </c>
      <c r="M10" s="205"/>
      <c r="N10" s="205"/>
      <c r="O10" s="205"/>
      <c r="P10" s="208"/>
    </row>
    <row r="11" spans="1:16" ht="86.85" customHeight="1" x14ac:dyDescent="0.35">
      <c r="A11" s="14"/>
      <c r="B11" s="209" t="s">
        <v>157</v>
      </c>
      <c r="C11" s="210" t="s">
        <v>158</v>
      </c>
      <c r="D11" s="211" t="s">
        <v>40</v>
      </c>
      <c r="E11" s="212" t="s">
        <v>4</v>
      </c>
      <c r="F11" s="213" t="s">
        <v>5</v>
      </c>
      <c r="G11" s="214" t="s">
        <v>41</v>
      </c>
      <c r="H11" s="215" t="s">
        <v>159</v>
      </c>
      <c r="I11" s="209" t="s">
        <v>31</v>
      </c>
      <c r="J11" s="216" t="s">
        <v>159</v>
      </c>
      <c r="K11" s="210" t="s">
        <v>158</v>
      </c>
      <c r="L11" s="211" t="s">
        <v>40</v>
      </c>
      <c r="M11" s="212" t="s">
        <v>4</v>
      </c>
      <c r="N11" s="213" t="s">
        <v>5</v>
      </c>
      <c r="O11" s="217" t="s">
        <v>41</v>
      </c>
      <c r="P11" s="218" t="s">
        <v>430</v>
      </c>
    </row>
    <row r="12" spans="1:16" ht="15" customHeight="1" x14ac:dyDescent="0.3">
      <c r="A12" s="219" t="s">
        <v>160</v>
      </c>
      <c r="B12" s="220" t="s">
        <v>158</v>
      </c>
      <c r="C12" s="220"/>
      <c r="D12" s="220"/>
      <c r="E12" s="220"/>
      <c r="F12" s="220"/>
      <c r="G12" s="221"/>
      <c r="H12" s="220"/>
      <c r="I12" s="222"/>
      <c r="J12" s="223"/>
      <c r="K12" s="224"/>
      <c r="L12" s="224"/>
      <c r="M12" s="224"/>
      <c r="N12" s="224"/>
      <c r="O12" s="224"/>
      <c r="P12" s="225"/>
    </row>
    <row r="13" spans="1:16" ht="30" customHeight="1" x14ac:dyDescent="0.3">
      <c r="A13" s="226" t="s">
        <v>161</v>
      </c>
      <c r="B13" s="227" t="s">
        <v>162</v>
      </c>
      <c r="C13" s="228">
        <v>1</v>
      </c>
      <c r="D13" s="228">
        <v>0</v>
      </c>
      <c r="E13" s="228">
        <v>0</v>
      </c>
      <c r="F13" s="228">
        <v>0</v>
      </c>
      <c r="G13" s="229">
        <v>0</v>
      </c>
      <c r="H13" s="230" t="s">
        <v>163</v>
      </c>
      <c r="I13" s="192"/>
      <c r="J13" s="190" t="s">
        <v>163</v>
      </c>
      <c r="K13" s="231">
        <f>C13*I13</f>
        <v>0</v>
      </c>
      <c r="L13" s="232">
        <f>D13*I13</f>
        <v>0</v>
      </c>
      <c r="M13" s="233">
        <f>E13*I13</f>
        <v>0</v>
      </c>
      <c r="N13" s="234">
        <f>F13*I13</f>
        <v>0</v>
      </c>
      <c r="O13" s="235">
        <f>G13*I13</f>
        <v>0</v>
      </c>
      <c r="P13" s="236" t="s">
        <v>437</v>
      </c>
    </row>
    <row r="14" spans="1:16" ht="30" customHeight="1" x14ac:dyDescent="0.3">
      <c r="A14" s="237" t="s">
        <v>164</v>
      </c>
      <c r="B14" s="238" t="s">
        <v>165</v>
      </c>
      <c r="C14" s="239">
        <v>1</v>
      </c>
      <c r="D14" s="240">
        <v>0</v>
      </c>
      <c r="E14" s="240">
        <v>0</v>
      </c>
      <c r="F14" s="240">
        <v>0</v>
      </c>
      <c r="G14" s="241">
        <v>0</v>
      </c>
      <c r="H14" s="230" t="s">
        <v>163</v>
      </c>
      <c r="I14" s="193"/>
      <c r="J14" s="242" t="s">
        <v>163</v>
      </c>
      <c r="K14" s="243">
        <f t="shared" ref="K14:K20" si="0">C14*I14</f>
        <v>0</v>
      </c>
      <c r="L14" s="244">
        <f t="shared" ref="L14:L20" si="1">D14*I14</f>
        <v>0</v>
      </c>
      <c r="M14" s="245">
        <f t="shared" ref="M14:M21" si="2">E14*I14</f>
        <v>0</v>
      </c>
      <c r="N14" s="246">
        <f t="shared" ref="N14:N21" si="3">F14*I14</f>
        <v>0</v>
      </c>
      <c r="O14" s="247">
        <f t="shared" ref="O14:O21" si="4">G14*I14</f>
        <v>0</v>
      </c>
      <c r="P14" s="248" t="s">
        <v>438</v>
      </c>
    </row>
    <row r="15" spans="1:16" ht="30" customHeight="1" x14ac:dyDescent="0.3">
      <c r="A15" s="237" t="s">
        <v>166</v>
      </c>
      <c r="B15" s="238" t="s">
        <v>167</v>
      </c>
      <c r="C15" s="239">
        <v>1</v>
      </c>
      <c r="D15" s="240">
        <v>0</v>
      </c>
      <c r="E15" s="240">
        <v>0</v>
      </c>
      <c r="F15" s="240">
        <v>0</v>
      </c>
      <c r="G15" s="241">
        <v>0</v>
      </c>
      <c r="H15" s="230" t="s">
        <v>163</v>
      </c>
      <c r="I15" s="193"/>
      <c r="J15" s="242" t="s">
        <v>163</v>
      </c>
      <c r="K15" s="243">
        <f t="shared" si="0"/>
        <v>0</v>
      </c>
      <c r="L15" s="244">
        <f t="shared" si="1"/>
        <v>0</v>
      </c>
      <c r="M15" s="245">
        <f t="shared" si="2"/>
        <v>0</v>
      </c>
      <c r="N15" s="246">
        <f t="shared" si="3"/>
        <v>0</v>
      </c>
      <c r="O15" s="247">
        <f t="shared" si="4"/>
        <v>0</v>
      </c>
      <c r="P15" s="248" t="s">
        <v>439</v>
      </c>
    </row>
    <row r="16" spans="1:16" ht="38.450000000000003" customHeight="1" x14ac:dyDescent="0.3">
      <c r="A16" s="249" t="s">
        <v>168</v>
      </c>
      <c r="B16" s="250" t="s">
        <v>169</v>
      </c>
      <c r="C16" s="240">
        <v>1</v>
      </c>
      <c r="D16" s="240">
        <v>0</v>
      </c>
      <c r="E16" s="240">
        <v>0</v>
      </c>
      <c r="F16" s="240">
        <v>0</v>
      </c>
      <c r="G16" s="241">
        <v>0</v>
      </c>
      <c r="H16" s="251" t="s">
        <v>163</v>
      </c>
      <c r="I16" s="194"/>
      <c r="J16" s="242" t="s">
        <v>163</v>
      </c>
      <c r="K16" s="243">
        <f t="shared" si="0"/>
        <v>0</v>
      </c>
      <c r="L16" s="244">
        <f t="shared" si="1"/>
        <v>0</v>
      </c>
      <c r="M16" s="245">
        <f t="shared" si="2"/>
        <v>0</v>
      </c>
      <c r="N16" s="246">
        <f t="shared" si="3"/>
        <v>0</v>
      </c>
      <c r="O16" s="247">
        <f t="shared" si="4"/>
        <v>0</v>
      </c>
      <c r="P16" s="248" t="s">
        <v>440</v>
      </c>
    </row>
    <row r="17" spans="1:41" ht="40.15" customHeight="1" x14ac:dyDescent="0.3">
      <c r="A17" s="226" t="s">
        <v>170</v>
      </c>
      <c r="B17" s="227" t="s">
        <v>171</v>
      </c>
      <c r="C17" s="228">
        <v>1</v>
      </c>
      <c r="D17" s="240">
        <v>0</v>
      </c>
      <c r="E17" s="240">
        <v>0</v>
      </c>
      <c r="F17" s="240">
        <v>0</v>
      </c>
      <c r="G17" s="241">
        <v>0</v>
      </c>
      <c r="H17" s="251" t="s">
        <v>163</v>
      </c>
      <c r="I17" s="194"/>
      <c r="J17" s="242" t="s">
        <v>163</v>
      </c>
      <c r="K17" s="243">
        <f t="shared" si="0"/>
        <v>0</v>
      </c>
      <c r="L17" s="244">
        <f t="shared" si="1"/>
        <v>0</v>
      </c>
      <c r="M17" s="245">
        <f t="shared" si="2"/>
        <v>0</v>
      </c>
      <c r="N17" s="246">
        <f t="shared" si="3"/>
        <v>0</v>
      </c>
      <c r="O17" s="247">
        <f t="shared" si="4"/>
        <v>0</v>
      </c>
      <c r="P17" s="248" t="s">
        <v>441</v>
      </c>
    </row>
    <row r="18" spans="1:41" ht="39.6" customHeight="1" x14ac:dyDescent="0.3">
      <c r="A18" s="226" t="s">
        <v>172</v>
      </c>
      <c r="B18" s="227" t="s">
        <v>173</v>
      </c>
      <c r="C18" s="228">
        <v>1</v>
      </c>
      <c r="D18" s="240">
        <v>0</v>
      </c>
      <c r="E18" s="240">
        <v>0</v>
      </c>
      <c r="F18" s="240">
        <v>0</v>
      </c>
      <c r="G18" s="241">
        <v>0</v>
      </c>
      <c r="H18" s="230" t="s">
        <v>163</v>
      </c>
      <c r="I18" s="194"/>
      <c r="J18" s="242" t="s">
        <v>163</v>
      </c>
      <c r="K18" s="243">
        <f t="shared" si="0"/>
        <v>0</v>
      </c>
      <c r="L18" s="244">
        <f t="shared" si="1"/>
        <v>0</v>
      </c>
      <c r="M18" s="245">
        <f t="shared" si="2"/>
        <v>0</v>
      </c>
      <c r="N18" s="246">
        <f t="shared" si="3"/>
        <v>0</v>
      </c>
      <c r="O18" s="247">
        <f t="shared" si="4"/>
        <v>0</v>
      </c>
      <c r="P18" s="248" t="s">
        <v>442</v>
      </c>
    </row>
    <row r="19" spans="1:41" ht="39.6" customHeight="1" x14ac:dyDescent="0.3">
      <c r="A19" s="237" t="s">
        <v>174</v>
      </c>
      <c r="B19" s="238" t="s">
        <v>175</v>
      </c>
      <c r="C19" s="239">
        <v>1</v>
      </c>
      <c r="D19" s="240">
        <v>0</v>
      </c>
      <c r="E19" s="240">
        <v>0</v>
      </c>
      <c r="F19" s="240">
        <v>0</v>
      </c>
      <c r="G19" s="241">
        <v>0</v>
      </c>
      <c r="H19" s="252" t="s">
        <v>163</v>
      </c>
      <c r="I19" s="194"/>
      <c r="J19" s="253" t="s">
        <v>163</v>
      </c>
      <c r="K19" s="243">
        <f t="shared" si="0"/>
        <v>0</v>
      </c>
      <c r="L19" s="244">
        <f t="shared" si="1"/>
        <v>0</v>
      </c>
      <c r="M19" s="245">
        <f t="shared" si="2"/>
        <v>0</v>
      </c>
      <c r="N19" s="246">
        <f t="shared" si="3"/>
        <v>0</v>
      </c>
      <c r="O19" s="247">
        <f t="shared" si="4"/>
        <v>0</v>
      </c>
      <c r="P19" s="248" t="s">
        <v>428</v>
      </c>
    </row>
    <row r="20" spans="1:41" ht="39" customHeight="1" x14ac:dyDescent="0.3">
      <c r="A20" s="249" t="s">
        <v>176</v>
      </c>
      <c r="B20" s="250" t="s">
        <v>457</v>
      </c>
      <c r="C20" s="240">
        <v>1</v>
      </c>
      <c r="D20" s="240">
        <v>0</v>
      </c>
      <c r="E20" s="240">
        <v>0</v>
      </c>
      <c r="F20" s="240">
        <v>0</v>
      </c>
      <c r="G20" s="241">
        <v>0</v>
      </c>
      <c r="H20" s="251" t="s">
        <v>163</v>
      </c>
      <c r="I20" s="194"/>
      <c r="J20" s="242" t="s">
        <v>163</v>
      </c>
      <c r="K20" s="243">
        <f t="shared" si="0"/>
        <v>0</v>
      </c>
      <c r="L20" s="244">
        <f t="shared" si="1"/>
        <v>0</v>
      </c>
      <c r="M20" s="245">
        <f t="shared" si="2"/>
        <v>0</v>
      </c>
      <c r="N20" s="246">
        <f t="shared" si="3"/>
        <v>0</v>
      </c>
      <c r="O20" s="247">
        <f t="shared" si="4"/>
        <v>0</v>
      </c>
      <c r="P20" s="248" t="s">
        <v>458</v>
      </c>
    </row>
    <row r="21" spans="1:41" ht="30" customHeight="1" x14ac:dyDescent="0.3">
      <c r="A21" s="254" t="s">
        <v>177</v>
      </c>
      <c r="B21" s="238" t="s">
        <v>178</v>
      </c>
      <c r="C21" s="255">
        <v>1</v>
      </c>
      <c r="D21" s="239">
        <v>0</v>
      </c>
      <c r="E21" s="239">
        <v>0</v>
      </c>
      <c r="F21" s="239">
        <v>0</v>
      </c>
      <c r="G21" s="256">
        <v>0</v>
      </c>
      <c r="H21" s="257" t="s">
        <v>163</v>
      </c>
      <c r="I21" s="194"/>
      <c r="J21" s="242" t="s">
        <v>163</v>
      </c>
      <c r="K21" s="258">
        <f>C21*I21</f>
        <v>0</v>
      </c>
      <c r="L21" s="259">
        <f>D21*I21</f>
        <v>0</v>
      </c>
      <c r="M21" s="260">
        <f t="shared" si="2"/>
        <v>0</v>
      </c>
      <c r="N21" s="261">
        <f t="shared" si="3"/>
        <v>0</v>
      </c>
      <c r="O21" s="262">
        <f t="shared" si="4"/>
        <v>0</v>
      </c>
      <c r="P21" s="263" t="s">
        <v>393</v>
      </c>
    </row>
    <row r="22" spans="1:41" ht="15" customHeight="1" x14ac:dyDescent="0.3">
      <c r="A22" s="219" t="s">
        <v>179</v>
      </c>
      <c r="B22" s="223" t="s">
        <v>180</v>
      </c>
      <c r="C22" s="223"/>
      <c r="D22" s="223"/>
      <c r="E22" s="223"/>
      <c r="F22" s="223"/>
      <c r="G22" s="264"/>
      <c r="H22" s="223"/>
      <c r="I22" s="195"/>
      <c r="J22" s="265"/>
      <c r="K22" s="266"/>
      <c r="L22" s="267"/>
      <c r="M22" s="268"/>
      <c r="N22" s="269"/>
      <c r="O22" s="270"/>
      <c r="P22" s="271"/>
    </row>
    <row r="23" spans="1:41" ht="27" customHeight="1" x14ac:dyDescent="0.3">
      <c r="A23" s="272" t="s">
        <v>181</v>
      </c>
      <c r="B23" s="273" t="s">
        <v>182</v>
      </c>
      <c r="C23" s="229">
        <v>0</v>
      </c>
      <c r="D23" s="229">
        <v>6</v>
      </c>
      <c r="E23" s="229">
        <v>0</v>
      </c>
      <c r="F23" s="229">
        <v>0</v>
      </c>
      <c r="G23" s="229">
        <v>0.1</v>
      </c>
      <c r="H23" s="274" t="s">
        <v>383</v>
      </c>
      <c r="I23" s="192"/>
      <c r="J23" s="275" t="s">
        <v>391</v>
      </c>
      <c r="K23" s="231">
        <f>C23*I23/100</f>
        <v>0</v>
      </c>
      <c r="L23" s="232">
        <f>D23*I23/100</f>
        <v>0</v>
      </c>
      <c r="M23" s="233">
        <f>I23*E23/100</f>
        <v>0</v>
      </c>
      <c r="N23" s="234">
        <f>F23*I23/100</f>
        <v>0</v>
      </c>
      <c r="O23" s="235">
        <f>G23*I23/100</f>
        <v>0</v>
      </c>
      <c r="P23" s="236" t="s">
        <v>394</v>
      </c>
    </row>
    <row r="24" spans="1:41" s="280" customFormat="1" ht="29.85" customHeight="1" x14ac:dyDescent="0.2">
      <c r="A24" s="272" t="s">
        <v>183</v>
      </c>
      <c r="B24" s="276" t="s">
        <v>404</v>
      </c>
      <c r="C24" s="241">
        <v>0</v>
      </c>
      <c r="D24" s="241">
        <v>2</v>
      </c>
      <c r="E24" s="241">
        <v>0</v>
      </c>
      <c r="F24" s="241">
        <v>0</v>
      </c>
      <c r="G24" s="241">
        <v>0.1</v>
      </c>
      <c r="H24" s="277" t="s">
        <v>383</v>
      </c>
      <c r="I24" s="193"/>
      <c r="J24" s="278" t="s">
        <v>391</v>
      </c>
      <c r="K24" s="243">
        <f>C24*I24/100</f>
        <v>0</v>
      </c>
      <c r="L24" s="232">
        <f>D24*I24/100</f>
        <v>0</v>
      </c>
      <c r="M24" s="233">
        <f>I24*E24/100</f>
        <v>0</v>
      </c>
      <c r="N24" s="234">
        <f>F24*I24/100</f>
        <v>0</v>
      </c>
      <c r="O24" s="235">
        <f>G24*I24/100</f>
        <v>0</v>
      </c>
      <c r="P24" s="236" t="s">
        <v>473</v>
      </c>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row>
    <row r="25" spans="1:41" ht="29.85" customHeight="1" x14ac:dyDescent="0.3">
      <c r="A25" s="272" t="s">
        <v>185</v>
      </c>
      <c r="B25" s="276" t="s">
        <v>184</v>
      </c>
      <c r="C25" s="241">
        <v>0</v>
      </c>
      <c r="D25" s="241">
        <v>2</v>
      </c>
      <c r="E25" s="241">
        <v>0</v>
      </c>
      <c r="F25" s="241">
        <v>0</v>
      </c>
      <c r="G25" s="241">
        <v>0.2</v>
      </c>
      <c r="H25" s="277" t="s">
        <v>383</v>
      </c>
      <c r="I25" s="193"/>
      <c r="J25" s="278" t="s">
        <v>391</v>
      </c>
      <c r="K25" s="243">
        <f t="shared" ref="K25:K32" si="5">C25*I25/100</f>
        <v>0</v>
      </c>
      <c r="L25" s="244">
        <f t="shared" ref="L25:L32" si="6">D25*I25/100</f>
        <v>0</v>
      </c>
      <c r="M25" s="245">
        <f t="shared" ref="M25:M32" si="7">I25*E25/100</f>
        <v>0</v>
      </c>
      <c r="N25" s="246">
        <f t="shared" ref="N25:N32" si="8">F25*I25/100</f>
        <v>0</v>
      </c>
      <c r="O25" s="247">
        <f t="shared" ref="O25:O32" si="9">G25*I25/100</f>
        <v>0</v>
      </c>
      <c r="P25" s="503" t="s">
        <v>474</v>
      </c>
    </row>
    <row r="26" spans="1:41" ht="29.85" customHeight="1" x14ac:dyDescent="0.3">
      <c r="A26" s="272" t="s">
        <v>187</v>
      </c>
      <c r="B26" s="276" t="s">
        <v>186</v>
      </c>
      <c r="C26" s="241">
        <v>0</v>
      </c>
      <c r="D26" s="241">
        <v>4</v>
      </c>
      <c r="E26" s="241">
        <v>0</v>
      </c>
      <c r="F26" s="241">
        <v>0</v>
      </c>
      <c r="G26" s="241">
        <v>0.5</v>
      </c>
      <c r="H26" s="277" t="s">
        <v>383</v>
      </c>
      <c r="I26" s="193"/>
      <c r="J26" s="278" t="s">
        <v>391</v>
      </c>
      <c r="K26" s="243">
        <f t="shared" si="5"/>
        <v>0</v>
      </c>
      <c r="L26" s="244">
        <f t="shared" si="6"/>
        <v>0</v>
      </c>
      <c r="M26" s="245">
        <f>I26*E26/100</f>
        <v>0</v>
      </c>
      <c r="N26" s="246">
        <f t="shared" si="8"/>
        <v>0</v>
      </c>
      <c r="O26" s="247">
        <f t="shared" si="9"/>
        <v>0</v>
      </c>
      <c r="P26" s="504"/>
    </row>
    <row r="27" spans="1:41" ht="29.85" customHeight="1" x14ac:dyDescent="0.3">
      <c r="A27" s="272" t="s">
        <v>189</v>
      </c>
      <c r="B27" s="276" t="s">
        <v>188</v>
      </c>
      <c r="C27" s="241">
        <v>0</v>
      </c>
      <c r="D27" s="241">
        <v>6</v>
      </c>
      <c r="E27" s="241">
        <v>0</v>
      </c>
      <c r="F27" s="241">
        <v>0</v>
      </c>
      <c r="G27" s="241">
        <v>1.2</v>
      </c>
      <c r="H27" s="277" t="s">
        <v>383</v>
      </c>
      <c r="I27" s="193"/>
      <c r="J27" s="278" t="s">
        <v>391</v>
      </c>
      <c r="K27" s="243">
        <f t="shared" si="5"/>
        <v>0</v>
      </c>
      <c r="L27" s="244">
        <f t="shared" si="6"/>
        <v>0</v>
      </c>
      <c r="M27" s="245">
        <f t="shared" si="7"/>
        <v>0</v>
      </c>
      <c r="N27" s="246">
        <f t="shared" si="8"/>
        <v>0</v>
      </c>
      <c r="O27" s="247">
        <f t="shared" si="9"/>
        <v>0</v>
      </c>
      <c r="P27" s="504"/>
    </row>
    <row r="28" spans="1:41" ht="29.85" customHeight="1" x14ac:dyDescent="0.3">
      <c r="A28" s="272" t="s">
        <v>191</v>
      </c>
      <c r="B28" s="276" t="s">
        <v>190</v>
      </c>
      <c r="C28" s="241">
        <v>0</v>
      </c>
      <c r="D28" s="241">
        <v>8</v>
      </c>
      <c r="E28" s="241">
        <v>0</v>
      </c>
      <c r="F28" s="241">
        <v>0</v>
      </c>
      <c r="G28" s="241">
        <v>1.5</v>
      </c>
      <c r="H28" s="277" t="s">
        <v>383</v>
      </c>
      <c r="I28" s="193"/>
      <c r="J28" s="278" t="s">
        <v>391</v>
      </c>
      <c r="K28" s="243">
        <f t="shared" si="5"/>
        <v>0</v>
      </c>
      <c r="L28" s="244">
        <f t="shared" si="6"/>
        <v>0</v>
      </c>
      <c r="M28" s="245">
        <f t="shared" si="7"/>
        <v>0</v>
      </c>
      <c r="N28" s="246">
        <f t="shared" si="8"/>
        <v>0</v>
      </c>
      <c r="O28" s="247">
        <f t="shared" si="9"/>
        <v>0</v>
      </c>
      <c r="P28" s="504"/>
    </row>
    <row r="29" spans="1:41" ht="29.85" customHeight="1" x14ac:dyDescent="0.3">
      <c r="A29" s="272" t="s">
        <v>193</v>
      </c>
      <c r="B29" s="273" t="s">
        <v>192</v>
      </c>
      <c r="C29" s="229">
        <v>0</v>
      </c>
      <c r="D29" s="229">
        <v>10</v>
      </c>
      <c r="E29" s="229">
        <v>0</v>
      </c>
      <c r="F29" s="229">
        <v>0</v>
      </c>
      <c r="G29" s="241">
        <v>2</v>
      </c>
      <c r="H29" s="274" t="s">
        <v>383</v>
      </c>
      <c r="I29" s="192"/>
      <c r="J29" s="278" t="s">
        <v>391</v>
      </c>
      <c r="K29" s="243">
        <f t="shared" si="5"/>
        <v>0</v>
      </c>
      <c r="L29" s="232">
        <f t="shared" si="6"/>
        <v>0</v>
      </c>
      <c r="M29" s="233">
        <f t="shared" si="7"/>
        <v>0</v>
      </c>
      <c r="N29" s="234">
        <f t="shared" si="8"/>
        <v>0</v>
      </c>
      <c r="O29" s="235">
        <f t="shared" si="9"/>
        <v>0</v>
      </c>
      <c r="P29" s="505"/>
    </row>
    <row r="30" spans="1:41" ht="29.85" customHeight="1" x14ac:dyDescent="0.3">
      <c r="A30" s="272" t="s">
        <v>195</v>
      </c>
      <c r="B30" s="276" t="s">
        <v>194</v>
      </c>
      <c r="C30" s="241">
        <v>0</v>
      </c>
      <c r="D30" s="241">
        <v>0</v>
      </c>
      <c r="E30" s="241">
        <v>0</v>
      </c>
      <c r="F30" s="241">
        <v>0</v>
      </c>
      <c r="G30" s="241">
        <v>1.5</v>
      </c>
      <c r="H30" s="277" t="s">
        <v>383</v>
      </c>
      <c r="I30" s="193"/>
      <c r="J30" s="278" t="s">
        <v>391</v>
      </c>
      <c r="K30" s="243">
        <f t="shared" si="5"/>
        <v>0</v>
      </c>
      <c r="L30" s="232">
        <f t="shared" si="6"/>
        <v>0</v>
      </c>
      <c r="M30" s="233">
        <f t="shared" si="7"/>
        <v>0</v>
      </c>
      <c r="N30" s="234">
        <f t="shared" si="8"/>
        <v>0</v>
      </c>
      <c r="O30" s="235">
        <f t="shared" si="9"/>
        <v>0</v>
      </c>
      <c r="P30" s="248" t="s">
        <v>475</v>
      </c>
    </row>
    <row r="31" spans="1:41" s="280" customFormat="1" ht="29.85" customHeight="1" x14ac:dyDescent="0.2">
      <c r="A31" s="272" t="s">
        <v>197</v>
      </c>
      <c r="B31" s="276" t="s">
        <v>196</v>
      </c>
      <c r="C31" s="241">
        <v>0</v>
      </c>
      <c r="D31" s="241">
        <v>0</v>
      </c>
      <c r="E31" s="241">
        <v>0</v>
      </c>
      <c r="F31" s="241">
        <v>0</v>
      </c>
      <c r="G31" s="241">
        <v>1</v>
      </c>
      <c r="H31" s="277" t="s">
        <v>383</v>
      </c>
      <c r="I31" s="193"/>
      <c r="J31" s="278" t="s">
        <v>391</v>
      </c>
      <c r="K31" s="243">
        <f t="shared" ref="K31" si="10">C31*I31/100</f>
        <v>0</v>
      </c>
      <c r="L31" s="232">
        <f t="shared" ref="L31" si="11">D31*I31/100</f>
        <v>0</v>
      </c>
      <c r="M31" s="233">
        <f t="shared" ref="M31" si="12">I31*E31/100</f>
        <v>0</v>
      </c>
      <c r="N31" s="234">
        <f t="shared" ref="N31" si="13">F31*I31/100</f>
        <v>0</v>
      </c>
      <c r="O31" s="235">
        <f t="shared" ref="O31" si="14">G31*I31/100</f>
        <v>0</v>
      </c>
      <c r="P31" s="248" t="s">
        <v>395</v>
      </c>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row>
    <row r="32" spans="1:41" s="280" customFormat="1" ht="29.85" customHeight="1" x14ac:dyDescent="0.2">
      <c r="A32" s="281" t="s">
        <v>198</v>
      </c>
      <c r="B32" s="282" t="s">
        <v>199</v>
      </c>
      <c r="C32" s="256">
        <v>0</v>
      </c>
      <c r="D32" s="256">
        <v>8</v>
      </c>
      <c r="E32" s="256">
        <v>0</v>
      </c>
      <c r="F32" s="256">
        <v>0</v>
      </c>
      <c r="G32" s="256">
        <v>0.85</v>
      </c>
      <c r="H32" s="283" t="s">
        <v>383</v>
      </c>
      <c r="I32" s="194"/>
      <c r="J32" s="284" t="s">
        <v>391</v>
      </c>
      <c r="K32" s="258">
        <f t="shared" si="5"/>
        <v>0</v>
      </c>
      <c r="L32" s="259">
        <f t="shared" si="6"/>
        <v>0</v>
      </c>
      <c r="M32" s="260">
        <f t="shared" si="7"/>
        <v>0</v>
      </c>
      <c r="N32" s="261">
        <f t="shared" si="8"/>
        <v>0</v>
      </c>
      <c r="O32" s="262">
        <f t="shared" si="9"/>
        <v>0</v>
      </c>
      <c r="P32" s="263" t="s">
        <v>476</v>
      </c>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row>
    <row r="33" spans="1:16" ht="15" customHeight="1" x14ac:dyDescent="0.3">
      <c r="A33" s="219" t="s">
        <v>200</v>
      </c>
      <c r="B33" s="223" t="s">
        <v>201</v>
      </c>
      <c r="C33" s="223"/>
      <c r="D33" s="223"/>
      <c r="E33" s="223"/>
      <c r="F33" s="223"/>
      <c r="G33" s="264"/>
      <c r="H33" s="223"/>
      <c r="I33" s="195"/>
      <c r="J33" s="265"/>
      <c r="K33" s="266"/>
      <c r="L33" s="267"/>
      <c r="M33" s="268"/>
      <c r="N33" s="269"/>
      <c r="O33" s="270"/>
      <c r="P33" s="285"/>
    </row>
    <row r="34" spans="1:16" ht="30" customHeight="1" x14ac:dyDescent="0.3">
      <c r="A34" s="272" t="s">
        <v>202</v>
      </c>
      <c r="B34" s="273" t="s">
        <v>203</v>
      </c>
      <c r="C34" s="229">
        <v>0</v>
      </c>
      <c r="D34" s="229">
        <v>12</v>
      </c>
      <c r="E34" s="229">
        <v>0</v>
      </c>
      <c r="F34" s="229">
        <v>0</v>
      </c>
      <c r="G34" s="229">
        <v>2.2000000000000002</v>
      </c>
      <c r="H34" s="274" t="s">
        <v>383</v>
      </c>
      <c r="I34" s="192"/>
      <c r="J34" s="275" t="s">
        <v>391</v>
      </c>
      <c r="K34" s="231">
        <f>C34*I34/100</f>
        <v>0</v>
      </c>
      <c r="L34" s="232">
        <f>D34*I34/100</f>
        <v>0</v>
      </c>
      <c r="M34" s="233">
        <f>I34*E34/100</f>
        <v>0</v>
      </c>
      <c r="N34" s="234">
        <f>F34*I34/100</f>
        <v>0</v>
      </c>
      <c r="O34" s="235">
        <f>G34*I34/100</f>
        <v>0</v>
      </c>
      <c r="P34" s="236" t="s">
        <v>443</v>
      </c>
    </row>
    <row r="35" spans="1:16" ht="30" customHeight="1" x14ac:dyDescent="0.3">
      <c r="A35" s="272" t="s">
        <v>204</v>
      </c>
      <c r="B35" s="276" t="s">
        <v>206</v>
      </c>
      <c r="C35" s="241">
        <v>0</v>
      </c>
      <c r="D35" s="241">
        <v>0</v>
      </c>
      <c r="E35" s="241">
        <v>0</v>
      </c>
      <c r="F35" s="241">
        <v>0</v>
      </c>
      <c r="G35" s="241">
        <v>1</v>
      </c>
      <c r="H35" s="277" t="s">
        <v>383</v>
      </c>
      <c r="I35" s="193"/>
      <c r="J35" s="278" t="s">
        <v>391</v>
      </c>
      <c r="K35" s="243">
        <f t="shared" ref="K35" si="15">C35*I35/100</f>
        <v>0</v>
      </c>
      <c r="L35" s="244">
        <f>D35*I35/100</f>
        <v>0</v>
      </c>
      <c r="M35" s="245">
        <f t="shared" ref="M35" si="16">I35*E35/100</f>
        <v>0</v>
      </c>
      <c r="N35" s="246">
        <f t="shared" ref="N35" si="17">F35*I35/100</f>
        <v>0</v>
      </c>
      <c r="O35" s="247">
        <f t="shared" ref="O35" si="18">G35*I35/100</f>
        <v>0</v>
      </c>
      <c r="P35" s="248" t="s">
        <v>429</v>
      </c>
    </row>
    <row r="36" spans="1:16" ht="30" customHeight="1" x14ac:dyDescent="0.3">
      <c r="A36" s="272" t="s">
        <v>205</v>
      </c>
      <c r="B36" s="276" t="s">
        <v>208</v>
      </c>
      <c r="C36" s="241">
        <v>0</v>
      </c>
      <c r="D36" s="241">
        <v>0</v>
      </c>
      <c r="E36" s="241">
        <v>0</v>
      </c>
      <c r="F36" s="241">
        <v>0</v>
      </c>
      <c r="G36" s="241">
        <v>1.7</v>
      </c>
      <c r="H36" s="277" t="s">
        <v>209</v>
      </c>
      <c r="I36" s="193"/>
      <c r="J36" s="278" t="s">
        <v>209</v>
      </c>
      <c r="K36" s="243">
        <f>C36*I36</f>
        <v>0</v>
      </c>
      <c r="L36" s="244">
        <f t="shared" ref="L36:L37" si="19">D36*I36</f>
        <v>0</v>
      </c>
      <c r="M36" s="245">
        <f t="shared" ref="M36:M37" si="20">I36*E36</f>
        <v>0</v>
      </c>
      <c r="N36" s="246">
        <f t="shared" ref="N36:N37" si="21">F36*I36</f>
        <v>0</v>
      </c>
      <c r="O36" s="247">
        <f t="shared" ref="O36:O37" si="22">G36*I36</f>
        <v>0</v>
      </c>
      <c r="P36" s="248" t="s">
        <v>396</v>
      </c>
    </row>
    <row r="37" spans="1:16" ht="30" customHeight="1" x14ac:dyDescent="0.3">
      <c r="A37" s="272" t="s">
        <v>207</v>
      </c>
      <c r="B37" s="282" t="s">
        <v>210</v>
      </c>
      <c r="C37" s="256">
        <v>0</v>
      </c>
      <c r="D37" s="256">
        <v>0</v>
      </c>
      <c r="E37" s="256">
        <v>0</v>
      </c>
      <c r="F37" s="256">
        <v>0</v>
      </c>
      <c r="G37" s="256">
        <v>0.5</v>
      </c>
      <c r="H37" s="283" t="s">
        <v>209</v>
      </c>
      <c r="I37" s="194"/>
      <c r="J37" s="284" t="s">
        <v>209</v>
      </c>
      <c r="K37" s="258">
        <f>C37*I37</f>
        <v>0</v>
      </c>
      <c r="L37" s="259">
        <f t="shared" si="19"/>
        <v>0</v>
      </c>
      <c r="M37" s="260">
        <f t="shared" si="20"/>
        <v>0</v>
      </c>
      <c r="N37" s="261">
        <f t="shared" si="21"/>
        <v>0</v>
      </c>
      <c r="O37" s="262">
        <f t="shared" si="22"/>
        <v>0</v>
      </c>
      <c r="P37" s="263" t="s">
        <v>397</v>
      </c>
    </row>
    <row r="38" spans="1:16" ht="15" customHeight="1" x14ac:dyDescent="0.3">
      <c r="A38" s="219" t="s">
        <v>211</v>
      </c>
      <c r="B38" s="223" t="s">
        <v>212</v>
      </c>
      <c r="C38" s="223"/>
      <c r="D38" s="223"/>
      <c r="E38" s="223"/>
      <c r="F38" s="223"/>
      <c r="G38" s="264"/>
      <c r="H38" s="223"/>
      <c r="I38" s="195"/>
      <c r="J38" s="265"/>
      <c r="K38" s="266"/>
      <c r="L38" s="267"/>
      <c r="M38" s="268"/>
      <c r="N38" s="269"/>
      <c r="O38" s="270"/>
      <c r="P38" s="271"/>
    </row>
    <row r="39" spans="1:16" ht="30.75" customHeight="1" x14ac:dyDescent="0.3">
      <c r="A39" s="272" t="s">
        <v>213</v>
      </c>
      <c r="B39" s="273" t="s">
        <v>214</v>
      </c>
      <c r="C39" s="229">
        <v>0</v>
      </c>
      <c r="D39" s="229">
        <v>0</v>
      </c>
      <c r="E39" s="229">
        <v>0</v>
      </c>
      <c r="F39" s="229">
        <v>1</v>
      </c>
      <c r="G39" s="229">
        <v>1</v>
      </c>
      <c r="H39" s="274" t="s">
        <v>383</v>
      </c>
      <c r="I39" s="192"/>
      <c r="J39" s="275" t="s">
        <v>391</v>
      </c>
      <c r="K39" s="231">
        <f>C39*I39/100</f>
        <v>0</v>
      </c>
      <c r="L39" s="232">
        <f>D39*I39/100</f>
        <v>0</v>
      </c>
      <c r="M39" s="233">
        <f>E39*I39/100</f>
        <v>0</v>
      </c>
      <c r="N39" s="234">
        <f>F39*I39/100</f>
        <v>0</v>
      </c>
      <c r="O39" s="235">
        <f>G39*I39/100</f>
        <v>0</v>
      </c>
      <c r="P39" s="236" t="s">
        <v>477</v>
      </c>
    </row>
    <row r="40" spans="1:16" ht="30.75" customHeight="1" x14ac:dyDescent="0.3">
      <c r="A40" s="286" t="s">
        <v>215</v>
      </c>
      <c r="B40" s="276" t="s">
        <v>216</v>
      </c>
      <c r="C40" s="241">
        <v>0</v>
      </c>
      <c r="D40" s="241">
        <v>10</v>
      </c>
      <c r="E40" s="241">
        <v>0</v>
      </c>
      <c r="F40" s="241">
        <v>1</v>
      </c>
      <c r="G40" s="241">
        <v>1</v>
      </c>
      <c r="H40" s="277" t="s">
        <v>383</v>
      </c>
      <c r="I40" s="193"/>
      <c r="J40" s="278" t="s">
        <v>391</v>
      </c>
      <c r="K40" s="243">
        <f t="shared" ref="K40:K51" si="23">C40*I40/100</f>
        <v>0</v>
      </c>
      <c r="L40" s="244">
        <f>D40*I40/100</f>
        <v>0</v>
      </c>
      <c r="M40" s="245">
        <f>I40*E40/100</f>
        <v>0</v>
      </c>
      <c r="N40" s="246">
        <f>F40*I40/100</f>
        <v>0</v>
      </c>
      <c r="O40" s="247">
        <f>G40*I40/100</f>
        <v>0</v>
      </c>
      <c r="P40" s="248" t="s">
        <v>444</v>
      </c>
    </row>
    <row r="41" spans="1:16" ht="30.75" customHeight="1" x14ac:dyDescent="0.3">
      <c r="A41" s="286" t="s">
        <v>217</v>
      </c>
      <c r="B41" s="276" t="s">
        <v>405</v>
      </c>
      <c r="C41" s="241">
        <v>0</v>
      </c>
      <c r="D41" s="241">
        <v>8</v>
      </c>
      <c r="E41" s="241">
        <v>0</v>
      </c>
      <c r="F41" s="241">
        <v>0</v>
      </c>
      <c r="G41" s="241">
        <v>0</v>
      </c>
      <c r="H41" s="277" t="s">
        <v>383</v>
      </c>
      <c r="I41" s="193"/>
      <c r="J41" s="278" t="s">
        <v>391</v>
      </c>
      <c r="K41" s="243">
        <f t="shared" ref="K41" si="24">C41*I41/100</f>
        <v>0</v>
      </c>
      <c r="L41" s="244">
        <f>D41*I41/100</f>
        <v>0</v>
      </c>
      <c r="M41" s="245">
        <f>I41*E41/100</f>
        <v>0</v>
      </c>
      <c r="N41" s="246">
        <f>F41*I41/100</f>
        <v>0</v>
      </c>
      <c r="O41" s="247">
        <f>G41*I41/100</f>
        <v>0</v>
      </c>
      <c r="P41" s="248" t="s">
        <v>398</v>
      </c>
    </row>
    <row r="42" spans="1:16" ht="30.75" customHeight="1" x14ac:dyDescent="0.3">
      <c r="A42" s="286" t="s">
        <v>218</v>
      </c>
      <c r="B42" s="276" t="s">
        <v>219</v>
      </c>
      <c r="C42" s="241">
        <v>0</v>
      </c>
      <c r="D42" s="241">
        <v>10</v>
      </c>
      <c r="E42" s="241">
        <v>0</v>
      </c>
      <c r="F42" s="241">
        <v>0</v>
      </c>
      <c r="G42" s="241">
        <v>0.1</v>
      </c>
      <c r="H42" s="277" t="s">
        <v>383</v>
      </c>
      <c r="I42" s="193"/>
      <c r="J42" s="278" t="s">
        <v>391</v>
      </c>
      <c r="K42" s="243">
        <f t="shared" ref="K42" si="25">C42*I42/100</f>
        <v>0</v>
      </c>
      <c r="L42" s="244">
        <f>D42*I42/100</f>
        <v>0</v>
      </c>
      <c r="M42" s="245">
        <f>I42*E42/100</f>
        <v>0</v>
      </c>
      <c r="N42" s="246">
        <f>F42*I42/100</f>
        <v>0</v>
      </c>
      <c r="O42" s="247">
        <f>G42*I42/100</f>
        <v>0</v>
      </c>
      <c r="P42" s="248" t="s">
        <v>445</v>
      </c>
    </row>
    <row r="43" spans="1:16" ht="37.15" customHeight="1" x14ac:dyDescent="0.3">
      <c r="A43" s="286" t="s">
        <v>220</v>
      </c>
      <c r="B43" s="276" t="s">
        <v>221</v>
      </c>
      <c r="C43" s="241">
        <v>0</v>
      </c>
      <c r="D43" s="241">
        <v>12</v>
      </c>
      <c r="E43" s="241">
        <v>0</v>
      </c>
      <c r="F43" s="241">
        <v>2</v>
      </c>
      <c r="G43" s="241">
        <v>0.75</v>
      </c>
      <c r="H43" s="277" t="s">
        <v>383</v>
      </c>
      <c r="I43" s="193"/>
      <c r="J43" s="278" t="s">
        <v>391</v>
      </c>
      <c r="K43" s="243">
        <f t="shared" si="23"/>
        <v>0</v>
      </c>
      <c r="L43" s="244">
        <f t="shared" ref="L43:L50" si="26">D43*I43/100</f>
        <v>0</v>
      </c>
      <c r="M43" s="245">
        <f t="shared" ref="M43:M50" si="27">I43*E43/100</f>
        <v>0</v>
      </c>
      <c r="N43" s="246">
        <f t="shared" ref="N43:N50" si="28">F43*I43/100</f>
        <v>0</v>
      </c>
      <c r="O43" s="247">
        <f t="shared" ref="O43:O50" si="29">G43*I43/100</f>
        <v>0</v>
      </c>
      <c r="P43" s="287" t="s">
        <v>446</v>
      </c>
    </row>
    <row r="44" spans="1:16" ht="36" customHeight="1" x14ac:dyDescent="0.3">
      <c r="A44" s="286" t="s">
        <v>222</v>
      </c>
      <c r="B44" s="276" t="s">
        <v>223</v>
      </c>
      <c r="C44" s="241">
        <v>0</v>
      </c>
      <c r="D44" s="241">
        <v>0</v>
      </c>
      <c r="E44" s="241">
        <v>0</v>
      </c>
      <c r="F44" s="241">
        <v>2</v>
      </c>
      <c r="G44" s="241">
        <v>0.2</v>
      </c>
      <c r="H44" s="277" t="s">
        <v>383</v>
      </c>
      <c r="I44" s="193"/>
      <c r="J44" s="278" t="s">
        <v>391</v>
      </c>
      <c r="K44" s="243">
        <f t="shared" si="23"/>
        <v>0</v>
      </c>
      <c r="L44" s="244">
        <f t="shared" si="26"/>
        <v>0</v>
      </c>
      <c r="M44" s="245">
        <f t="shared" si="27"/>
        <v>0</v>
      </c>
      <c r="N44" s="246">
        <f t="shared" si="28"/>
        <v>0</v>
      </c>
      <c r="O44" s="247">
        <f t="shared" si="29"/>
        <v>0</v>
      </c>
      <c r="P44" s="248" t="s">
        <v>478</v>
      </c>
    </row>
    <row r="45" spans="1:16" ht="33.75" customHeight="1" x14ac:dyDescent="0.3">
      <c r="A45" s="286" t="s">
        <v>224</v>
      </c>
      <c r="B45" s="276" t="s">
        <v>225</v>
      </c>
      <c r="C45" s="241">
        <v>0</v>
      </c>
      <c r="D45" s="241">
        <v>0</v>
      </c>
      <c r="E45" s="241">
        <v>0</v>
      </c>
      <c r="F45" s="241">
        <v>2</v>
      </c>
      <c r="G45" s="241">
        <v>0</v>
      </c>
      <c r="H45" s="277" t="s">
        <v>383</v>
      </c>
      <c r="I45" s="193"/>
      <c r="J45" s="278" t="s">
        <v>391</v>
      </c>
      <c r="K45" s="243">
        <f t="shared" ref="K45:K46" si="30">C45*I45/100</f>
        <v>0</v>
      </c>
      <c r="L45" s="244">
        <f t="shared" ref="L45:L46" si="31">D45*I45/100</f>
        <v>0</v>
      </c>
      <c r="M45" s="245">
        <f t="shared" ref="M45:M46" si="32">I45*E45/100</f>
        <v>0</v>
      </c>
      <c r="N45" s="246">
        <f t="shared" ref="N45:N46" si="33">F45*I45/100</f>
        <v>0</v>
      </c>
      <c r="O45" s="247">
        <f t="shared" ref="O45:O46" si="34">G45*I45/100</f>
        <v>0</v>
      </c>
      <c r="P45" s="248" t="s">
        <v>485</v>
      </c>
    </row>
    <row r="46" spans="1:16" ht="33" customHeight="1" x14ac:dyDescent="0.3">
      <c r="A46" s="286" t="s">
        <v>226</v>
      </c>
      <c r="B46" s="282" t="s">
        <v>406</v>
      </c>
      <c r="C46" s="256">
        <v>0</v>
      </c>
      <c r="D46" s="256">
        <v>0</v>
      </c>
      <c r="E46" s="256">
        <v>0</v>
      </c>
      <c r="F46" s="256">
        <v>2</v>
      </c>
      <c r="G46" s="241">
        <v>0.2</v>
      </c>
      <c r="H46" s="277" t="s">
        <v>383</v>
      </c>
      <c r="I46" s="194"/>
      <c r="J46" s="278" t="s">
        <v>391</v>
      </c>
      <c r="K46" s="243">
        <f t="shared" si="30"/>
        <v>0</v>
      </c>
      <c r="L46" s="259">
        <f t="shared" si="31"/>
        <v>0</v>
      </c>
      <c r="M46" s="260">
        <f t="shared" si="32"/>
        <v>0</v>
      </c>
      <c r="N46" s="261">
        <f t="shared" si="33"/>
        <v>0</v>
      </c>
      <c r="O46" s="262">
        <f t="shared" si="34"/>
        <v>0</v>
      </c>
      <c r="P46" s="263" t="s">
        <v>479</v>
      </c>
    </row>
    <row r="47" spans="1:16" ht="32.25" customHeight="1" x14ac:dyDescent="0.3">
      <c r="A47" s="286" t="s">
        <v>228</v>
      </c>
      <c r="B47" s="282" t="s">
        <v>227</v>
      </c>
      <c r="C47" s="256">
        <v>0</v>
      </c>
      <c r="D47" s="256">
        <v>8</v>
      </c>
      <c r="E47" s="256">
        <v>0</v>
      </c>
      <c r="F47" s="256">
        <v>2</v>
      </c>
      <c r="G47" s="241">
        <v>0.75</v>
      </c>
      <c r="H47" s="283" t="s">
        <v>383</v>
      </c>
      <c r="I47" s="194"/>
      <c r="J47" s="284" t="s">
        <v>391</v>
      </c>
      <c r="K47" s="243">
        <f t="shared" si="23"/>
        <v>0</v>
      </c>
      <c r="L47" s="259">
        <f t="shared" si="26"/>
        <v>0</v>
      </c>
      <c r="M47" s="260">
        <f t="shared" si="27"/>
        <v>0</v>
      </c>
      <c r="N47" s="261">
        <f t="shared" si="28"/>
        <v>0</v>
      </c>
      <c r="O47" s="262">
        <f t="shared" si="29"/>
        <v>0</v>
      </c>
      <c r="P47" s="263" t="s">
        <v>480</v>
      </c>
    </row>
    <row r="48" spans="1:16" ht="34.5" customHeight="1" x14ac:dyDescent="0.3">
      <c r="A48" s="286" t="s">
        <v>230</v>
      </c>
      <c r="B48" s="276" t="s">
        <v>229</v>
      </c>
      <c r="C48" s="241">
        <v>0</v>
      </c>
      <c r="D48" s="241">
        <v>0</v>
      </c>
      <c r="E48" s="241">
        <v>0</v>
      </c>
      <c r="F48" s="241">
        <v>2</v>
      </c>
      <c r="G48" s="241">
        <v>0</v>
      </c>
      <c r="H48" s="277" t="s">
        <v>383</v>
      </c>
      <c r="I48" s="193"/>
      <c r="J48" s="278" t="s">
        <v>391</v>
      </c>
      <c r="K48" s="243">
        <f t="shared" si="23"/>
        <v>0</v>
      </c>
      <c r="L48" s="244">
        <f t="shared" si="26"/>
        <v>0</v>
      </c>
      <c r="M48" s="245">
        <f t="shared" si="27"/>
        <v>0</v>
      </c>
      <c r="N48" s="246">
        <f t="shared" si="28"/>
        <v>0</v>
      </c>
      <c r="O48" s="247">
        <f t="shared" si="29"/>
        <v>0</v>
      </c>
      <c r="P48" s="248" t="s">
        <v>481</v>
      </c>
    </row>
    <row r="49" spans="1:16" ht="30.75" customHeight="1" x14ac:dyDescent="0.3">
      <c r="A49" s="286" t="s">
        <v>232</v>
      </c>
      <c r="B49" s="273" t="s">
        <v>231</v>
      </c>
      <c r="C49" s="229">
        <v>0</v>
      </c>
      <c r="D49" s="229">
        <v>2</v>
      </c>
      <c r="E49" s="229">
        <v>0</v>
      </c>
      <c r="F49" s="229">
        <v>1</v>
      </c>
      <c r="G49" s="241">
        <v>0.1</v>
      </c>
      <c r="H49" s="274" t="s">
        <v>383</v>
      </c>
      <c r="I49" s="192"/>
      <c r="J49" s="275" t="s">
        <v>391</v>
      </c>
      <c r="K49" s="243">
        <f t="shared" si="23"/>
        <v>0</v>
      </c>
      <c r="L49" s="232">
        <f t="shared" si="26"/>
        <v>0</v>
      </c>
      <c r="M49" s="233">
        <f t="shared" si="27"/>
        <v>0</v>
      </c>
      <c r="N49" s="234">
        <f t="shared" si="28"/>
        <v>0</v>
      </c>
      <c r="O49" s="235">
        <f t="shared" si="29"/>
        <v>0</v>
      </c>
      <c r="P49" s="236" t="s">
        <v>471</v>
      </c>
    </row>
    <row r="50" spans="1:16" ht="30.75" customHeight="1" x14ac:dyDescent="0.3">
      <c r="A50" s="286" t="s">
        <v>234</v>
      </c>
      <c r="B50" s="276" t="s">
        <v>233</v>
      </c>
      <c r="C50" s="241">
        <v>0</v>
      </c>
      <c r="D50" s="241">
        <v>0</v>
      </c>
      <c r="E50" s="241">
        <v>0</v>
      </c>
      <c r="F50" s="241">
        <v>1</v>
      </c>
      <c r="G50" s="241">
        <v>0.2</v>
      </c>
      <c r="H50" s="277" t="s">
        <v>383</v>
      </c>
      <c r="I50" s="193"/>
      <c r="J50" s="278" t="s">
        <v>391</v>
      </c>
      <c r="K50" s="243">
        <f t="shared" si="23"/>
        <v>0</v>
      </c>
      <c r="L50" s="244">
        <f t="shared" si="26"/>
        <v>0</v>
      </c>
      <c r="M50" s="245">
        <f t="shared" si="27"/>
        <v>0</v>
      </c>
      <c r="N50" s="246">
        <f t="shared" si="28"/>
        <v>0</v>
      </c>
      <c r="O50" s="247">
        <f t="shared" si="29"/>
        <v>0</v>
      </c>
      <c r="P50" s="248" t="s">
        <v>470</v>
      </c>
    </row>
    <row r="51" spans="1:16" ht="31.5" customHeight="1" x14ac:dyDescent="0.3">
      <c r="A51" s="286" t="s">
        <v>235</v>
      </c>
      <c r="B51" s="282" t="s">
        <v>236</v>
      </c>
      <c r="C51" s="256">
        <v>0</v>
      </c>
      <c r="D51" s="256">
        <v>0</v>
      </c>
      <c r="E51" s="256">
        <v>0</v>
      </c>
      <c r="F51" s="256">
        <v>0</v>
      </c>
      <c r="G51" s="256">
        <v>1</v>
      </c>
      <c r="H51" s="283" t="s">
        <v>383</v>
      </c>
      <c r="I51" s="194"/>
      <c r="J51" s="284" t="s">
        <v>391</v>
      </c>
      <c r="K51" s="258">
        <f t="shared" si="23"/>
        <v>0</v>
      </c>
      <c r="L51" s="259">
        <f>D51*I51/100</f>
        <v>0</v>
      </c>
      <c r="M51" s="260">
        <f>I51*E51/100</f>
        <v>0</v>
      </c>
      <c r="N51" s="261">
        <f>F51*I51/100</f>
        <v>0</v>
      </c>
      <c r="O51" s="262">
        <f>G51*I51/100</f>
        <v>0</v>
      </c>
      <c r="P51" s="263" t="s">
        <v>399</v>
      </c>
    </row>
    <row r="52" spans="1:16" ht="15" customHeight="1" x14ac:dyDescent="0.3">
      <c r="A52" s="219" t="s">
        <v>237</v>
      </c>
      <c r="B52" s="223" t="s">
        <v>238</v>
      </c>
      <c r="C52" s="223"/>
      <c r="D52" s="223"/>
      <c r="E52" s="223"/>
      <c r="F52" s="223"/>
      <c r="G52" s="264"/>
      <c r="H52" s="223"/>
      <c r="I52" s="195"/>
      <c r="J52" s="265"/>
      <c r="K52" s="266"/>
      <c r="L52" s="267"/>
      <c r="M52" s="268"/>
      <c r="N52" s="269"/>
      <c r="O52" s="270"/>
      <c r="P52" s="285"/>
    </row>
    <row r="53" spans="1:16" ht="30.75" customHeight="1" x14ac:dyDescent="0.3">
      <c r="A53" s="254" t="s">
        <v>239</v>
      </c>
      <c r="B53" s="62" t="s">
        <v>434</v>
      </c>
      <c r="C53" s="255">
        <v>0</v>
      </c>
      <c r="D53" s="255">
        <v>5.25</v>
      </c>
      <c r="E53" s="255">
        <v>0</v>
      </c>
      <c r="F53" s="255">
        <v>0</v>
      </c>
      <c r="G53" s="229">
        <v>1.66</v>
      </c>
      <c r="H53" s="288" t="s">
        <v>163</v>
      </c>
      <c r="I53" s="192"/>
      <c r="J53" s="289" t="s">
        <v>163</v>
      </c>
      <c r="K53" s="290">
        <f>C53*I53</f>
        <v>0</v>
      </c>
      <c r="L53" s="291">
        <f t="shared" ref="L53:L58" si="35">D53*I53</f>
        <v>0</v>
      </c>
      <c r="M53" s="292">
        <f t="shared" ref="M53:M58" si="36">I53*E53</f>
        <v>0</v>
      </c>
      <c r="N53" s="293">
        <f t="shared" ref="N53:N58" si="37">F53*I53</f>
        <v>0</v>
      </c>
      <c r="O53" s="294">
        <f t="shared" ref="O53:O58" si="38">G53*I53</f>
        <v>0</v>
      </c>
      <c r="P53" s="295" t="s">
        <v>447</v>
      </c>
    </row>
    <row r="54" spans="1:16" ht="30.75" customHeight="1" x14ac:dyDescent="0.3">
      <c r="A54" s="281" t="s">
        <v>240</v>
      </c>
      <c r="B54" s="276" t="s">
        <v>435</v>
      </c>
      <c r="C54" s="241">
        <v>0</v>
      </c>
      <c r="D54" s="241">
        <v>3</v>
      </c>
      <c r="E54" s="241">
        <v>0</v>
      </c>
      <c r="F54" s="241">
        <v>0</v>
      </c>
      <c r="G54" s="241">
        <v>0.85</v>
      </c>
      <c r="H54" s="296" t="s">
        <v>163</v>
      </c>
      <c r="I54" s="193"/>
      <c r="J54" s="253" t="s">
        <v>163</v>
      </c>
      <c r="K54" s="258">
        <f t="shared" ref="K54:K58" si="39">C54*I54</f>
        <v>0</v>
      </c>
      <c r="L54" s="244">
        <f t="shared" si="35"/>
        <v>0</v>
      </c>
      <c r="M54" s="245">
        <f t="shared" si="36"/>
        <v>0</v>
      </c>
      <c r="N54" s="246">
        <f t="shared" si="37"/>
        <v>0</v>
      </c>
      <c r="O54" s="247">
        <f t="shared" si="38"/>
        <v>0</v>
      </c>
      <c r="P54" s="248" t="s">
        <v>448</v>
      </c>
    </row>
    <row r="55" spans="1:16" ht="30.75" customHeight="1" x14ac:dyDescent="0.3">
      <c r="A55" s="281" t="s">
        <v>241</v>
      </c>
      <c r="B55" s="273" t="s">
        <v>436</v>
      </c>
      <c r="C55" s="229">
        <v>0</v>
      </c>
      <c r="D55" s="229">
        <v>2.25</v>
      </c>
      <c r="E55" s="229">
        <v>0</v>
      </c>
      <c r="F55" s="229">
        <v>0</v>
      </c>
      <c r="G55" s="241">
        <v>0.5</v>
      </c>
      <c r="H55" s="288" t="s">
        <v>163</v>
      </c>
      <c r="I55" s="192"/>
      <c r="J55" s="289" t="s">
        <v>163</v>
      </c>
      <c r="K55" s="258">
        <f t="shared" si="39"/>
        <v>0</v>
      </c>
      <c r="L55" s="232">
        <f t="shared" si="35"/>
        <v>0</v>
      </c>
      <c r="M55" s="233">
        <f t="shared" si="36"/>
        <v>0</v>
      </c>
      <c r="N55" s="234">
        <f t="shared" si="37"/>
        <v>0</v>
      </c>
      <c r="O55" s="235">
        <f t="shared" si="38"/>
        <v>0</v>
      </c>
      <c r="P55" s="236" t="s">
        <v>449</v>
      </c>
    </row>
    <row r="56" spans="1:16" ht="30.75" customHeight="1" x14ac:dyDescent="0.3">
      <c r="A56" s="281" t="s">
        <v>242</v>
      </c>
      <c r="B56" s="273" t="s">
        <v>244</v>
      </c>
      <c r="C56" s="229">
        <v>0</v>
      </c>
      <c r="D56" s="229">
        <v>4.2</v>
      </c>
      <c r="E56" s="229">
        <v>0</v>
      </c>
      <c r="F56" s="229">
        <v>0</v>
      </c>
      <c r="G56" s="241">
        <v>1.3</v>
      </c>
      <c r="H56" s="288" t="s">
        <v>163</v>
      </c>
      <c r="I56" s="192"/>
      <c r="J56" s="289" t="s">
        <v>163</v>
      </c>
      <c r="K56" s="258">
        <f t="shared" si="39"/>
        <v>0</v>
      </c>
      <c r="L56" s="232">
        <f t="shared" si="35"/>
        <v>0</v>
      </c>
      <c r="M56" s="233">
        <f t="shared" si="36"/>
        <v>0</v>
      </c>
      <c r="N56" s="234">
        <f t="shared" si="37"/>
        <v>0</v>
      </c>
      <c r="O56" s="235">
        <f t="shared" si="38"/>
        <v>0</v>
      </c>
      <c r="P56" s="236" t="s">
        <v>447</v>
      </c>
    </row>
    <row r="57" spans="1:16" ht="30.75" customHeight="1" x14ac:dyDescent="0.3">
      <c r="A57" s="281" t="s">
        <v>243</v>
      </c>
      <c r="B57" s="282" t="s">
        <v>246</v>
      </c>
      <c r="C57" s="256">
        <v>0</v>
      </c>
      <c r="D57" s="256">
        <v>1.8</v>
      </c>
      <c r="E57" s="256">
        <v>0</v>
      </c>
      <c r="F57" s="256">
        <v>0</v>
      </c>
      <c r="G57" s="241">
        <v>0.65</v>
      </c>
      <c r="H57" s="297" t="s">
        <v>163</v>
      </c>
      <c r="I57" s="194"/>
      <c r="J57" s="242" t="s">
        <v>163</v>
      </c>
      <c r="K57" s="258">
        <f t="shared" si="39"/>
        <v>0</v>
      </c>
      <c r="L57" s="259">
        <f t="shared" si="35"/>
        <v>0</v>
      </c>
      <c r="M57" s="260">
        <f t="shared" si="36"/>
        <v>0</v>
      </c>
      <c r="N57" s="261">
        <f t="shared" si="37"/>
        <v>0</v>
      </c>
      <c r="O57" s="262">
        <f t="shared" si="38"/>
        <v>0</v>
      </c>
      <c r="P57" s="263" t="s">
        <v>448</v>
      </c>
    </row>
    <row r="58" spans="1:16" ht="30.75" customHeight="1" x14ac:dyDescent="0.3">
      <c r="A58" s="281" t="s">
        <v>245</v>
      </c>
      <c r="B58" s="282" t="s">
        <v>248</v>
      </c>
      <c r="C58" s="256">
        <v>0</v>
      </c>
      <c r="D58" s="256">
        <v>0.9</v>
      </c>
      <c r="E58" s="256">
        <v>0</v>
      </c>
      <c r="F58" s="298">
        <v>0</v>
      </c>
      <c r="G58" s="241">
        <v>0.4</v>
      </c>
      <c r="H58" s="297" t="s">
        <v>163</v>
      </c>
      <c r="I58" s="194"/>
      <c r="J58" s="242" t="s">
        <v>163</v>
      </c>
      <c r="K58" s="258">
        <f t="shared" si="39"/>
        <v>0</v>
      </c>
      <c r="L58" s="259">
        <f t="shared" si="35"/>
        <v>0</v>
      </c>
      <c r="M58" s="260">
        <f t="shared" si="36"/>
        <v>0</v>
      </c>
      <c r="N58" s="261">
        <f t="shared" si="37"/>
        <v>0</v>
      </c>
      <c r="O58" s="262">
        <f t="shared" si="38"/>
        <v>0</v>
      </c>
      <c r="P58" s="263" t="s">
        <v>449</v>
      </c>
    </row>
    <row r="59" spans="1:16" ht="39" customHeight="1" x14ac:dyDescent="0.3">
      <c r="A59" s="281" t="s">
        <v>247</v>
      </c>
      <c r="B59" s="276" t="s">
        <v>250</v>
      </c>
      <c r="C59" s="241">
        <v>0</v>
      </c>
      <c r="D59" s="241">
        <v>6</v>
      </c>
      <c r="E59" s="241">
        <v>0</v>
      </c>
      <c r="F59" s="229">
        <v>1</v>
      </c>
      <c r="G59" s="241">
        <v>1.35</v>
      </c>
      <c r="H59" s="277" t="s">
        <v>383</v>
      </c>
      <c r="I59" s="193"/>
      <c r="J59" s="278" t="s">
        <v>391</v>
      </c>
      <c r="K59" s="258">
        <f t="shared" ref="K59:K67" si="40">C59*I59/100</f>
        <v>0</v>
      </c>
      <c r="L59" s="244">
        <f t="shared" ref="L59:L64" si="41">D59*I59/100</f>
        <v>0</v>
      </c>
      <c r="M59" s="245">
        <f t="shared" ref="M59:M67" si="42">I59*E59/100</f>
        <v>0</v>
      </c>
      <c r="N59" s="246">
        <f t="shared" ref="N59:N67" si="43">F59*I59/100</f>
        <v>0</v>
      </c>
      <c r="O59" s="247">
        <f t="shared" ref="O59:O67" si="44">G59*I59/100</f>
        <v>0</v>
      </c>
      <c r="P59" s="299" t="s">
        <v>450</v>
      </c>
    </row>
    <row r="60" spans="1:16" ht="30.75" customHeight="1" x14ac:dyDescent="0.3">
      <c r="A60" s="281" t="s">
        <v>249</v>
      </c>
      <c r="B60" s="276" t="s">
        <v>252</v>
      </c>
      <c r="C60" s="241">
        <v>0</v>
      </c>
      <c r="D60" s="241">
        <v>8</v>
      </c>
      <c r="E60" s="241">
        <v>0</v>
      </c>
      <c r="F60" s="229">
        <v>1</v>
      </c>
      <c r="G60" s="241">
        <v>2.75</v>
      </c>
      <c r="H60" s="277" t="s">
        <v>383</v>
      </c>
      <c r="I60" s="193"/>
      <c r="J60" s="278" t="s">
        <v>391</v>
      </c>
      <c r="K60" s="258">
        <f t="shared" ref="K60:K61" si="45">C60*I60/100</f>
        <v>0</v>
      </c>
      <c r="L60" s="244">
        <f t="shared" ref="L60:L61" si="46">D60*I60/100</f>
        <v>0</v>
      </c>
      <c r="M60" s="245">
        <f t="shared" ref="M60:M61" si="47">I60*E60/100</f>
        <v>0</v>
      </c>
      <c r="N60" s="246">
        <f t="shared" ref="N60:N61" si="48">F60*I60/100</f>
        <v>0</v>
      </c>
      <c r="O60" s="247">
        <f t="shared" ref="O60:O61" si="49">G60*I60/100</f>
        <v>0</v>
      </c>
      <c r="P60" s="299" t="s">
        <v>451</v>
      </c>
    </row>
    <row r="61" spans="1:16" ht="30.75" customHeight="1" x14ac:dyDescent="0.3">
      <c r="A61" s="281" t="s">
        <v>251</v>
      </c>
      <c r="B61" s="276" t="s">
        <v>389</v>
      </c>
      <c r="C61" s="241">
        <v>0</v>
      </c>
      <c r="D61" s="241">
        <v>8</v>
      </c>
      <c r="E61" s="241">
        <v>0</v>
      </c>
      <c r="F61" s="229">
        <v>1</v>
      </c>
      <c r="G61" s="241">
        <v>1.35</v>
      </c>
      <c r="H61" s="277" t="s">
        <v>383</v>
      </c>
      <c r="I61" s="193"/>
      <c r="J61" s="278" t="s">
        <v>391</v>
      </c>
      <c r="K61" s="258">
        <f t="shared" si="45"/>
        <v>0</v>
      </c>
      <c r="L61" s="244">
        <f t="shared" si="46"/>
        <v>0</v>
      </c>
      <c r="M61" s="245">
        <f t="shared" si="47"/>
        <v>0</v>
      </c>
      <c r="N61" s="246">
        <f t="shared" si="48"/>
        <v>0</v>
      </c>
      <c r="O61" s="247">
        <f t="shared" si="49"/>
        <v>0</v>
      </c>
      <c r="P61" s="299" t="s">
        <v>452</v>
      </c>
    </row>
    <row r="62" spans="1:16" ht="30.75" customHeight="1" x14ac:dyDescent="0.3">
      <c r="A62" s="281" t="s">
        <v>253</v>
      </c>
      <c r="B62" s="276" t="s">
        <v>390</v>
      </c>
      <c r="C62" s="241">
        <v>0</v>
      </c>
      <c r="D62" s="241">
        <v>10</v>
      </c>
      <c r="E62" s="241">
        <v>0</v>
      </c>
      <c r="F62" s="229">
        <v>1</v>
      </c>
      <c r="G62" s="241">
        <v>2.75</v>
      </c>
      <c r="H62" s="277" t="s">
        <v>383</v>
      </c>
      <c r="I62" s="193"/>
      <c r="J62" s="278" t="s">
        <v>391</v>
      </c>
      <c r="K62" s="258">
        <f t="shared" si="40"/>
        <v>0</v>
      </c>
      <c r="L62" s="244">
        <f t="shared" si="41"/>
        <v>0</v>
      </c>
      <c r="M62" s="245">
        <f t="shared" si="42"/>
        <v>0</v>
      </c>
      <c r="N62" s="246">
        <f t="shared" si="43"/>
        <v>0</v>
      </c>
      <c r="O62" s="247">
        <f t="shared" si="44"/>
        <v>0</v>
      </c>
      <c r="P62" s="300" t="s">
        <v>453</v>
      </c>
    </row>
    <row r="63" spans="1:16" ht="30.75" customHeight="1" x14ac:dyDescent="0.3">
      <c r="A63" s="281" t="s">
        <v>254</v>
      </c>
      <c r="B63" s="282" t="s">
        <v>256</v>
      </c>
      <c r="C63" s="256">
        <v>0</v>
      </c>
      <c r="D63" s="256">
        <v>3</v>
      </c>
      <c r="E63" s="256">
        <v>0</v>
      </c>
      <c r="F63" s="229">
        <v>1</v>
      </c>
      <c r="G63" s="241">
        <v>1.25</v>
      </c>
      <c r="H63" s="283" t="s">
        <v>383</v>
      </c>
      <c r="I63" s="194"/>
      <c r="J63" s="284" t="s">
        <v>391</v>
      </c>
      <c r="K63" s="258">
        <f t="shared" si="40"/>
        <v>0</v>
      </c>
      <c r="L63" s="259">
        <f t="shared" si="41"/>
        <v>0</v>
      </c>
      <c r="M63" s="260">
        <f t="shared" si="42"/>
        <v>0</v>
      </c>
      <c r="N63" s="261">
        <f>F63*I63/100</f>
        <v>0</v>
      </c>
      <c r="O63" s="262">
        <f t="shared" si="44"/>
        <v>0</v>
      </c>
      <c r="P63" s="263" t="s">
        <v>454</v>
      </c>
    </row>
    <row r="64" spans="1:16" ht="30.75" customHeight="1" x14ac:dyDescent="0.3">
      <c r="A64" s="281" t="s">
        <v>255</v>
      </c>
      <c r="B64" s="276" t="s">
        <v>258</v>
      </c>
      <c r="C64" s="241">
        <v>0</v>
      </c>
      <c r="D64" s="241">
        <v>6</v>
      </c>
      <c r="E64" s="241">
        <v>0</v>
      </c>
      <c r="F64" s="229">
        <v>1</v>
      </c>
      <c r="G64" s="241">
        <v>0.6</v>
      </c>
      <c r="H64" s="277" t="s">
        <v>383</v>
      </c>
      <c r="I64" s="193"/>
      <c r="J64" s="278" t="s">
        <v>391</v>
      </c>
      <c r="K64" s="258">
        <f t="shared" si="40"/>
        <v>0</v>
      </c>
      <c r="L64" s="244">
        <f t="shared" si="41"/>
        <v>0</v>
      </c>
      <c r="M64" s="245">
        <f t="shared" si="42"/>
        <v>0</v>
      </c>
      <c r="N64" s="246">
        <f t="shared" si="43"/>
        <v>0</v>
      </c>
      <c r="O64" s="247">
        <f t="shared" si="44"/>
        <v>0</v>
      </c>
      <c r="P64" s="248" t="s">
        <v>400</v>
      </c>
    </row>
    <row r="65" spans="1:41" ht="30.75" customHeight="1" x14ac:dyDescent="0.3">
      <c r="A65" s="281" t="s">
        <v>257</v>
      </c>
      <c r="B65" s="273" t="s">
        <v>260</v>
      </c>
      <c r="C65" s="229">
        <v>0</v>
      </c>
      <c r="D65" s="229">
        <v>0</v>
      </c>
      <c r="E65" s="229">
        <v>0</v>
      </c>
      <c r="F65" s="229">
        <v>1</v>
      </c>
      <c r="G65" s="241">
        <v>0.1</v>
      </c>
      <c r="H65" s="274" t="s">
        <v>383</v>
      </c>
      <c r="I65" s="192"/>
      <c r="J65" s="275" t="s">
        <v>391</v>
      </c>
      <c r="K65" s="258">
        <f t="shared" ref="K65:K66" si="50">C65*I65/100</f>
        <v>0</v>
      </c>
      <c r="L65" s="232">
        <f>D65*I65/100</f>
        <v>0</v>
      </c>
      <c r="M65" s="233">
        <f>I65*E65/100</f>
        <v>0</v>
      </c>
      <c r="N65" s="234">
        <f t="shared" ref="N65:N66" si="51">F65*I65/100</f>
        <v>0</v>
      </c>
      <c r="O65" s="235">
        <f t="shared" ref="O65:O66" si="52">G65*I65/100</f>
        <v>0</v>
      </c>
      <c r="P65" s="236" t="s">
        <v>455</v>
      </c>
    </row>
    <row r="66" spans="1:41" ht="35.450000000000003" customHeight="1" x14ac:dyDescent="0.3">
      <c r="A66" s="281" t="s">
        <v>259</v>
      </c>
      <c r="B66" s="273" t="s">
        <v>262</v>
      </c>
      <c r="C66" s="229">
        <v>0</v>
      </c>
      <c r="D66" s="229">
        <v>2</v>
      </c>
      <c r="E66" s="229">
        <v>0</v>
      </c>
      <c r="F66" s="229">
        <v>1</v>
      </c>
      <c r="G66" s="241">
        <v>0</v>
      </c>
      <c r="H66" s="274" t="s">
        <v>383</v>
      </c>
      <c r="I66" s="192"/>
      <c r="J66" s="275" t="s">
        <v>391</v>
      </c>
      <c r="K66" s="258">
        <f t="shared" si="50"/>
        <v>0</v>
      </c>
      <c r="L66" s="232">
        <f>D66*I66/100</f>
        <v>0</v>
      </c>
      <c r="M66" s="233">
        <f t="shared" ref="M66" si="53">I66*E66/100</f>
        <v>0</v>
      </c>
      <c r="N66" s="234">
        <f t="shared" si="51"/>
        <v>0</v>
      </c>
      <c r="O66" s="235">
        <f t="shared" si="52"/>
        <v>0</v>
      </c>
      <c r="P66" s="236" t="s">
        <v>456</v>
      </c>
    </row>
    <row r="67" spans="1:41" ht="30.75" customHeight="1" x14ac:dyDescent="0.3">
      <c r="A67" s="281" t="s">
        <v>261</v>
      </c>
      <c r="B67" s="282" t="s">
        <v>263</v>
      </c>
      <c r="C67" s="256">
        <v>0</v>
      </c>
      <c r="D67" s="256">
        <v>2</v>
      </c>
      <c r="E67" s="256">
        <v>0</v>
      </c>
      <c r="F67" s="256">
        <v>1</v>
      </c>
      <c r="G67" s="256">
        <v>0</v>
      </c>
      <c r="H67" s="283" t="s">
        <v>383</v>
      </c>
      <c r="I67" s="194"/>
      <c r="J67" s="284" t="s">
        <v>391</v>
      </c>
      <c r="K67" s="258">
        <f t="shared" si="40"/>
        <v>0</v>
      </c>
      <c r="L67" s="259">
        <f>D67*I67/100</f>
        <v>0</v>
      </c>
      <c r="M67" s="260">
        <f t="shared" si="42"/>
        <v>0</v>
      </c>
      <c r="N67" s="261">
        <f t="shared" si="43"/>
        <v>0</v>
      </c>
      <c r="O67" s="262">
        <f t="shared" si="44"/>
        <v>0</v>
      </c>
      <c r="P67" s="263" t="s">
        <v>401</v>
      </c>
    </row>
    <row r="68" spans="1:41" ht="15" customHeight="1" x14ac:dyDescent="0.3">
      <c r="A68" s="219" t="s">
        <v>264</v>
      </c>
      <c r="B68" s="223" t="s">
        <v>265</v>
      </c>
      <c r="C68" s="223"/>
      <c r="D68" s="223"/>
      <c r="E68" s="223"/>
      <c r="F68" s="223"/>
      <c r="G68" s="264"/>
      <c r="H68" s="223"/>
      <c r="I68" s="195"/>
      <c r="J68" s="265"/>
      <c r="K68" s="266"/>
      <c r="L68" s="267"/>
      <c r="M68" s="268"/>
      <c r="N68" s="269"/>
      <c r="O68" s="270"/>
      <c r="P68" s="285"/>
    </row>
    <row r="69" spans="1:41" s="304" customFormat="1" ht="29.85" customHeight="1" x14ac:dyDescent="0.2">
      <c r="A69" s="254" t="s">
        <v>266</v>
      </c>
      <c r="B69" s="62" t="s">
        <v>267</v>
      </c>
      <c r="C69" s="229">
        <v>0</v>
      </c>
      <c r="D69" s="301">
        <v>0</v>
      </c>
      <c r="E69" s="301">
        <v>1</v>
      </c>
      <c r="F69" s="301">
        <v>0</v>
      </c>
      <c r="G69" s="301">
        <v>0</v>
      </c>
      <c r="H69" s="302" t="s">
        <v>384</v>
      </c>
      <c r="I69" s="192"/>
      <c r="J69" s="275" t="s">
        <v>392</v>
      </c>
      <c r="K69" s="290">
        <f>C69*I69</f>
        <v>0</v>
      </c>
      <c r="L69" s="291">
        <f>D69*I69</f>
        <v>0</v>
      </c>
      <c r="M69" s="292">
        <f>I69*E69</f>
        <v>0</v>
      </c>
      <c r="N69" s="293">
        <f>F69*I69</f>
        <v>0</v>
      </c>
      <c r="O69" s="294">
        <f>G69*I69</f>
        <v>0</v>
      </c>
      <c r="P69" s="295" t="s">
        <v>482</v>
      </c>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3"/>
      <c r="AO69" s="303"/>
    </row>
    <row r="70" spans="1:41" s="304" customFormat="1" ht="29.85" customHeight="1" x14ac:dyDescent="0.2">
      <c r="A70" s="281" t="s">
        <v>268</v>
      </c>
      <c r="B70" s="282" t="s">
        <v>269</v>
      </c>
      <c r="C70" s="229">
        <v>0</v>
      </c>
      <c r="D70" s="305">
        <v>0</v>
      </c>
      <c r="E70" s="305">
        <v>1</v>
      </c>
      <c r="F70" s="305">
        <v>0</v>
      </c>
      <c r="G70" s="305">
        <v>0</v>
      </c>
      <c r="H70" s="306" t="s">
        <v>384</v>
      </c>
      <c r="I70" s="194"/>
      <c r="J70" s="278" t="s">
        <v>392</v>
      </c>
      <c r="K70" s="258">
        <f>C70*I70</f>
        <v>0</v>
      </c>
      <c r="L70" s="259">
        <f>D70*I70</f>
        <v>0</v>
      </c>
      <c r="M70" s="260">
        <f>I70*E70</f>
        <v>0</v>
      </c>
      <c r="N70" s="261">
        <f>F70*I70</f>
        <v>0</v>
      </c>
      <c r="O70" s="262">
        <f>G70*I70</f>
        <v>0</v>
      </c>
      <c r="P70" s="263" t="s">
        <v>402</v>
      </c>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row>
    <row r="71" spans="1:41" s="304" customFormat="1" ht="29.85" customHeight="1" x14ac:dyDescent="0.2">
      <c r="A71" s="281" t="s">
        <v>270</v>
      </c>
      <c r="B71" s="282" t="s">
        <v>271</v>
      </c>
      <c r="C71" s="229">
        <v>0</v>
      </c>
      <c r="D71" s="305">
        <v>0</v>
      </c>
      <c r="E71" s="305">
        <v>1</v>
      </c>
      <c r="F71" s="305">
        <v>0</v>
      </c>
      <c r="G71" s="305">
        <v>0</v>
      </c>
      <c r="H71" s="306" t="s">
        <v>384</v>
      </c>
      <c r="I71" s="194"/>
      <c r="J71" s="278" t="s">
        <v>392</v>
      </c>
      <c r="K71" s="258">
        <f>C71*I71</f>
        <v>0</v>
      </c>
      <c r="L71" s="259">
        <f>D71*I71</f>
        <v>0</v>
      </c>
      <c r="M71" s="260">
        <f>I71*E71</f>
        <v>0</v>
      </c>
      <c r="N71" s="261">
        <f>F71*I71</f>
        <v>0</v>
      </c>
      <c r="O71" s="262">
        <f>G71*I71</f>
        <v>0</v>
      </c>
      <c r="P71" s="263" t="s">
        <v>484</v>
      </c>
      <c r="Q71" s="303"/>
      <c r="R71" s="303"/>
      <c r="S71" s="303"/>
      <c r="T71" s="303"/>
      <c r="U71" s="303"/>
      <c r="V71" s="303"/>
      <c r="W71" s="303"/>
      <c r="X71" s="303"/>
      <c r="Y71" s="303"/>
      <c r="Z71" s="303"/>
      <c r="AA71" s="303"/>
      <c r="AB71" s="303"/>
      <c r="AC71" s="303"/>
      <c r="AD71" s="303"/>
      <c r="AE71" s="303"/>
      <c r="AF71" s="303"/>
      <c r="AG71" s="303"/>
      <c r="AH71" s="303"/>
      <c r="AI71" s="303"/>
      <c r="AJ71" s="303"/>
      <c r="AK71" s="303"/>
      <c r="AL71" s="303"/>
      <c r="AM71" s="303"/>
      <c r="AN71" s="303"/>
      <c r="AO71" s="303"/>
    </row>
    <row r="72" spans="1:41" s="304" customFormat="1" ht="29.85" customHeight="1" x14ac:dyDescent="0.2">
      <c r="A72" s="281" t="s">
        <v>272</v>
      </c>
      <c r="B72" s="282" t="s">
        <v>302</v>
      </c>
      <c r="C72" s="229">
        <v>0</v>
      </c>
      <c r="D72" s="305">
        <v>0</v>
      </c>
      <c r="E72" s="305">
        <v>0</v>
      </c>
      <c r="F72" s="256">
        <v>1</v>
      </c>
      <c r="G72" s="305">
        <v>0</v>
      </c>
      <c r="H72" s="306" t="s">
        <v>384</v>
      </c>
      <c r="I72" s="194"/>
      <c r="J72" s="278" t="s">
        <v>392</v>
      </c>
      <c r="K72" s="258">
        <f>C72*I72</f>
        <v>0</v>
      </c>
      <c r="L72" s="259">
        <f>D72*I72</f>
        <v>0</v>
      </c>
      <c r="M72" s="260">
        <f>I72*E72</f>
        <v>0</v>
      </c>
      <c r="N72" s="261">
        <f>F72*I72</f>
        <v>0</v>
      </c>
      <c r="O72" s="262">
        <f>G72*I72</f>
        <v>0</v>
      </c>
      <c r="P72" s="263" t="s">
        <v>483</v>
      </c>
      <c r="Q72" s="303"/>
      <c r="R72" s="303"/>
      <c r="S72" s="303"/>
      <c r="T72" s="303"/>
      <c r="U72" s="303"/>
      <c r="V72" s="303"/>
      <c r="W72" s="303"/>
      <c r="X72" s="303"/>
      <c r="Y72" s="303"/>
      <c r="Z72" s="303"/>
      <c r="AA72" s="303"/>
      <c r="AB72" s="303"/>
      <c r="AC72" s="303"/>
      <c r="AD72" s="303"/>
      <c r="AE72" s="303"/>
      <c r="AF72" s="303"/>
      <c r="AG72" s="303"/>
      <c r="AH72" s="303"/>
      <c r="AI72" s="303"/>
      <c r="AJ72" s="303"/>
      <c r="AK72" s="303"/>
      <c r="AL72" s="303"/>
      <c r="AM72" s="303"/>
      <c r="AN72" s="303"/>
      <c r="AO72" s="303"/>
    </row>
    <row r="73" spans="1:41" ht="32.85" customHeight="1" x14ac:dyDescent="0.3">
      <c r="A73" s="281" t="s">
        <v>274</v>
      </c>
      <c r="B73" s="276" t="s">
        <v>273</v>
      </c>
      <c r="C73" s="229">
        <v>0</v>
      </c>
      <c r="D73" s="241">
        <v>0</v>
      </c>
      <c r="E73" s="241">
        <v>0</v>
      </c>
      <c r="F73" s="241">
        <v>1</v>
      </c>
      <c r="G73" s="305">
        <v>0</v>
      </c>
      <c r="H73" s="307" t="s">
        <v>384</v>
      </c>
      <c r="I73" s="193"/>
      <c r="J73" s="278" t="s">
        <v>392</v>
      </c>
      <c r="K73" s="258">
        <f t="shared" ref="K73:K79" si="54">C73*I73</f>
        <v>0</v>
      </c>
      <c r="L73" s="244">
        <f t="shared" ref="L73:L79" si="55">D73*I73</f>
        <v>0</v>
      </c>
      <c r="M73" s="245">
        <f t="shared" ref="M73:M79" si="56">I73*E73</f>
        <v>0</v>
      </c>
      <c r="N73" s="246">
        <f t="shared" ref="N73:N79" si="57">F73*I73</f>
        <v>0</v>
      </c>
      <c r="O73" s="247">
        <f t="shared" ref="O73:O79" si="58">G73*I73</f>
        <v>0</v>
      </c>
      <c r="P73" s="248" t="s">
        <v>403</v>
      </c>
    </row>
    <row r="74" spans="1:41" ht="30" customHeight="1" x14ac:dyDescent="0.3">
      <c r="A74" s="281" t="s">
        <v>277</v>
      </c>
      <c r="B74" s="273" t="s">
        <v>275</v>
      </c>
      <c r="C74" s="229">
        <v>0</v>
      </c>
      <c r="D74" s="229">
        <v>0</v>
      </c>
      <c r="E74" s="229">
        <v>0</v>
      </c>
      <c r="F74" s="229">
        <v>0.6</v>
      </c>
      <c r="G74" s="305">
        <v>0</v>
      </c>
      <c r="H74" s="277" t="s">
        <v>209</v>
      </c>
      <c r="I74" s="192"/>
      <c r="J74" s="275" t="s">
        <v>209</v>
      </c>
      <c r="K74" s="258">
        <f t="shared" si="54"/>
        <v>0</v>
      </c>
      <c r="L74" s="232">
        <f>D74*I74/10</f>
        <v>0</v>
      </c>
      <c r="M74" s="233">
        <f>I74*E74</f>
        <v>0</v>
      </c>
      <c r="N74" s="234">
        <f>F74*I74</f>
        <v>0</v>
      </c>
      <c r="O74" s="235">
        <f>G74*I74/10</f>
        <v>0</v>
      </c>
      <c r="P74" s="236" t="s">
        <v>276</v>
      </c>
    </row>
    <row r="75" spans="1:41" ht="27.6" customHeight="1" x14ac:dyDescent="0.3">
      <c r="A75" s="281" t="s">
        <v>280</v>
      </c>
      <c r="B75" s="282" t="s">
        <v>278</v>
      </c>
      <c r="C75" s="229">
        <v>0</v>
      </c>
      <c r="D75" s="256">
        <v>0</v>
      </c>
      <c r="E75" s="256">
        <v>0</v>
      </c>
      <c r="F75" s="256">
        <v>0.4</v>
      </c>
      <c r="G75" s="305">
        <v>0</v>
      </c>
      <c r="H75" s="277" t="s">
        <v>209</v>
      </c>
      <c r="I75" s="194"/>
      <c r="J75" s="284" t="s">
        <v>209</v>
      </c>
      <c r="K75" s="258">
        <f t="shared" si="54"/>
        <v>0</v>
      </c>
      <c r="L75" s="259">
        <f t="shared" ref="L75:L76" si="59">D75*I75/10</f>
        <v>0</v>
      </c>
      <c r="M75" s="233">
        <f t="shared" ref="M75:M76" si="60">I75*E75</f>
        <v>0</v>
      </c>
      <c r="N75" s="234">
        <f t="shared" ref="N75:N76" si="61">F75*I75</f>
        <v>0</v>
      </c>
      <c r="O75" s="262">
        <f t="shared" ref="O75:O76" si="62">G75*I75/10</f>
        <v>0</v>
      </c>
      <c r="P75" s="263" t="s">
        <v>279</v>
      </c>
    </row>
    <row r="76" spans="1:41" ht="27.6" customHeight="1" x14ac:dyDescent="0.3">
      <c r="A76" s="281" t="s">
        <v>283</v>
      </c>
      <c r="B76" s="282" t="s">
        <v>281</v>
      </c>
      <c r="C76" s="229">
        <v>0</v>
      </c>
      <c r="D76" s="256">
        <v>0</v>
      </c>
      <c r="E76" s="256">
        <v>0</v>
      </c>
      <c r="F76" s="256">
        <v>1</v>
      </c>
      <c r="G76" s="305">
        <v>0</v>
      </c>
      <c r="H76" s="277" t="s">
        <v>209</v>
      </c>
      <c r="I76" s="194"/>
      <c r="J76" s="284" t="s">
        <v>209</v>
      </c>
      <c r="K76" s="258">
        <f t="shared" si="54"/>
        <v>0</v>
      </c>
      <c r="L76" s="259">
        <f t="shared" si="59"/>
        <v>0</v>
      </c>
      <c r="M76" s="233">
        <f t="shared" si="60"/>
        <v>0</v>
      </c>
      <c r="N76" s="234">
        <f t="shared" si="61"/>
        <v>0</v>
      </c>
      <c r="O76" s="262">
        <f t="shared" si="62"/>
        <v>0</v>
      </c>
      <c r="P76" s="263" t="s">
        <v>282</v>
      </c>
    </row>
    <row r="77" spans="1:41" ht="30" customHeight="1" x14ac:dyDescent="0.3">
      <c r="A77" s="281" t="s">
        <v>286</v>
      </c>
      <c r="B77" s="276" t="s">
        <v>284</v>
      </c>
      <c r="C77" s="229">
        <v>0</v>
      </c>
      <c r="D77" s="241">
        <v>0</v>
      </c>
      <c r="E77" s="241">
        <v>0</v>
      </c>
      <c r="F77" s="241">
        <v>0</v>
      </c>
      <c r="G77" s="241">
        <v>0.75</v>
      </c>
      <c r="H77" s="277" t="s">
        <v>209</v>
      </c>
      <c r="I77" s="193"/>
      <c r="J77" s="278" t="s">
        <v>209</v>
      </c>
      <c r="K77" s="258">
        <f t="shared" si="54"/>
        <v>0</v>
      </c>
      <c r="L77" s="244">
        <f>D77*I77</f>
        <v>0</v>
      </c>
      <c r="M77" s="245">
        <f>I77*E77</f>
        <v>0</v>
      </c>
      <c r="N77" s="246">
        <f>F77*I77</f>
        <v>0</v>
      </c>
      <c r="O77" s="247">
        <f>G77*I77</f>
        <v>0</v>
      </c>
      <c r="P77" s="248" t="s">
        <v>285</v>
      </c>
    </row>
    <row r="78" spans="1:41" ht="30" customHeight="1" x14ac:dyDescent="0.3">
      <c r="A78" s="281" t="s">
        <v>289</v>
      </c>
      <c r="B78" s="273" t="s">
        <v>287</v>
      </c>
      <c r="C78" s="229">
        <v>0</v>
      </c>
      <c r="D78" s="229">
        <v>0</v>
      </c>
      <c r="E78" s="229">
        <v>0</v>
      </c>
      <c r="F78" s="229">
        <v>0</v>
      </c>
      <c r="G78" s="305">
        <v>1</v>
      </c>
      <c r="H78" s="274" t="s">
        <v>209</v>
      </c>
      <c r="I78" s="192"/>
      <c r="J78" s="275" t="s">
        <v>209</v>
      </c>
      <c r="K78" s="258">
        <f t="shared" si="54"/>
        <v>0</v>
      </c>
      <c r="L78" s="232">
        <f>D78*I78</f>
        <v>0</v>
      </c>
      <c r="M78" s="233">
        <f>I78*E78</f>
        <v>0</v>
      </c>
      <c r="N78" s="234">
        <f>F78*I78</f>
        <v>0</v>
      </c>
      <c r="O78" s="235">
        <f>G78*I78</f>
        <v>0</v>
      </c>
      <c r="P78" s="236" t="s">
        <v>288</v>
      </c>
    </row>
    <row r="79" spans="1:41" ht="30.75" customHeight="1" x14ac:dyDescent="0.3">
      <c r="A79" s="281" t="s">
        <v>301</v>
      </c>
      <c r="B79" s="282" t="s">
        <v>407</v>
      </c>
      <c r="C79" s="256">
        <v>0</v>
      </c>
      <c r="D79" s="256">
        <v>0</v>
      </c>
      <c r="E79" s="256">
        <v>0</v>
      </c>
      <c r="F79" s="256">
        <v>0</v>
      </c>
      <c r="G79" s="305">
        <v>2</v>
      </c>
      <c r="H79" s="308" t="s">
        <v>163</v>
      </c>
      <c r="I79" s="194"/>
      <c r="J79" s="242" t="s">
        <v>163</v>
      </c>
      <c r="K79" s="258">
        <f t="shared" si="54"/>
        <v>0</v>
      </c>
      <c r="L79" s="259">
        <f t="shared" si="55"/>
        <v>0</v>
      </c>
      <c r="M79" s="260">
        <f t="shared" si="56"/>
        <v>0</v>
      </c>
      <c r="N79" s="261">
        <f t="shared" si="57"/>
        <v>0</v>
      </c>
      <c r="O79" s="262">
        <f t="shared" si="58"/>
        <v>0</v>
      </c>
      <c r="P79" s="263" t="s">
        <v>290</v>
      </c>
    </row>
    <row r="80" spans="1:41" ht="15" customHeight="1" x14ac:dyDescent="0.3">
      <c r="A80" s="219" t="s">
        <v>291</v>
      </c>
      <c r="B80" s="223" t="s">
        <v>292</v>
      </c>
      <c r="C80" s="223"/>
      <c r="D80" s="223"/>
      <c r="E80" s="223"/>
      <c r="F80" s="223"/>
      <c r="G80" s="264"/>
      <c r="H80" s="223"/>
      <c r="I80" s="191"/>
      <c r="J80" s="223"/>
      <c r="K80" s="309"/>
      <c r="L80" s="310"/>
      <c r="M80" s="311"/>
      <c r="N80" s="312"/>
      <c r="O80" s="313"/>
      <c r="P80" s="285"/>
    </row>
    <row r="81" spans="1:41" ht="40.35" customHeight="1" x14ac:dyDescent="0.3">
      <c r="A81" s="314" t="s">
        <v>293</v>
      </c>
      <c r="B81" s="62" t="s">
        <v>294</v>
      </c>
      <c r="C81" s="255">
        <v>0</v>
      </c>
      <c r="D81" s="255">
        <v>0</v>
      </c>
      <c r="E81" s="255">
        <v>0</v>
      </c>
      <c r="F81" s="255">
        <v>0</v>
      </c>
      <c r="G81" s="255">
        <v>0</v>
      </c>
      <c r="H81" s="255"/>
      <c r="I81" s="196"/>
      <c r="J81" s="279"/>
      <c r="K81" s="315">
        <f>C81*H81</f>
        <v>0</v>
      </c>
      <c r="L81" s="316">
        <f>D81*I81</f>
        <v>0</v>
      </c>
      <c r="M81" s="317">
        <f>I81*E81</f>
        <v>0</v>
      </c>
      <c r="N81" s="318">
        <f>F81*I81</f>
        <v>0</v>
      </c>
      <c r="O81" s="319">
        <f>G81*I81</f>
        <v>0</v>
      </c>
      <c r="P81" s="320"/>
    </row>
    <row r="82" spans="1:41" s="31" customFormat="1" ht="17.100000000000001" customHeight="1" thickBot="1" x14ac:dyDescent="0.35">
      <c r="A82" s="321"/>
      <c r="B82" s="322" t="s">
        <v>295</v>
      </c>
      <c r="C82" s="323"/>
      <c r="D82" s="324"/>
      <c r="E82" s="324"/>
      <c r="F82" s="324"/>
      <c r="G82" s="325"/>
      <c r="H82" s="324"/>
      <c r="I82" s="326"/>
      <c r="J82" s="327"/>
      <c r="K82" s="328">
        <f>SUM(K13:K81)</f>
        <v>0</v>
      </c>
      <c r="L82" s="329">
        <f>SUM(L13:L81)</f>
        <v>0</v>
      </c>
      <c r="M82" s="330">
        <f>SUM(M13:M81)</f>
        <v>0</v>
      </c>
      <c r="N82" s="331">
        <f>SUM(N13:N81)</f>
        <v>0</v>
      </c>
      <c r="O82" s="332">
        <f>SUM(O13:O81)</f>
        <v>0</v>
      </c>
      <c r="P82" s="333"/>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row>
  </sheetData>
  <sheetProtection algorithmName="SHA-512" hashValue="myy5q5iypaqjw9+ydd1dWjUcfXIrFoLG0UnnUEvYHvFzXxzYM+PnFNJgBnHqxctuB81SNNX6RMjmdCdr2ORhVw==" saltValue="GA696qbfoINMMtBm8mltMg==" spinCount="100000" sheet="1" objects="1" scenarios="1"/>
  <mergeCells count="5">
    <mergeCell ref="B1:O4"/>
    <mergeCell ref="B5:P6"/>
    <mergeCell ref="B8:P9"/>
    <mergeCell ref="P25:P29"/>
    <mergeCell ref="I10:J10"/>
  </mergeCells>
  <phoneticPr fontId="1" type="noConversion"/>
  <conditionalFormatting sqref="B1 Q1:XFD3">
    <cfRule type="containsText" dxfId="39" priority="163" operator="containsText" text="Vul in">
      <formula>NOT(ISERROR(SEARCH("Vul in",B1)))</formula>
    </cfRule>
  </conditionalFormatting>
  <conditionalFormatting sqref="K13:O81">
    <cfRule type="cellIs" dxfId="38" priority="1" operator="equal">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1D98-3018-4E70-BF4E-AEADD7828051}">
  <sheetPr codeName="Blad1"/>
  <dimension ref="A1:P142"/>
  <sheetViews>
    <sheetView topLeftCell="A3" zoomScaleNormal="100" workbookViewId="0">
      <selection activeCell="D29" sqref="D29"/>
    </sheetView>
  </sheetViews>
  <sheetFormatPr defaultColWidth="9" defaultRowHeight="16.5" x14ac:dyDescent="0.3"/>
  <cols>
    <col min="1" max="1" width="3.625" style="2" customWidth="1"/>
    <col min="2" max="2" width="5.125" style="54" customWidth="1"/>
    <col min="3" max="3" width="35.5" style="2" customWidth="1"/>
    <col min="4" max="4" width="51.5" style="2" customWidth="1"/>
    <col min="5" max="5" width="42.625" style="2" customWidth="1"/>
    <col min="6" max="6" width="8.125" style="55" customWidth="1"/>
    <col min="7" max="7" width="7.125" style="2" customWidth="1"/>
    <col min="8" max="8" width="3.125" style="2" customWidth="1"/>
    <col min="9" max="16384" width="9" style="2"/>
  </cols>
  <sheetData>
    <row r="1" spans="1:16" ht="23.1" customHeight="1" x14ac:dyDescent="0.3">
      <c r="A1" s="1"/>
      <c r="B1" s="509" t="s">
        <v>460</v>
      </c>
      <c r="C1" s="510"/>
      <c r="D1" s="510"/>
      <c r="E1" s="32"/>
      <c r="F1" s="33"/>
      <c r="G1" s="32"/>
      <c r="H1" s="34"/>
      <c r="I1" s="23"/>
      <c r="J1" s="11"/>
      <c r="K1" s="11"/>
      <c r="L1" s="11"/>
      <c r="M1" s="11"/>
      <c r="N1" s="11"/>
      <c r="O1" s="11"/>
      <c r="P1" s="11"/>
    </row>
    <row r="2" spans="1:16" ht="15.6" customHeight="1" x14ac:dyDescent="0.3">
      <c r="A2" s="3"/>
      <c r="B2" s="511"/>
      <c r="C2" s="511"/>
      <c r="D2" s="511"/>
      <c r="E2" s="35"/>
      <c r="F2" s="36"/>
      <c r="G2" s="35"/>
      <c r="H2" s="37"/>
      <c r="I2" s="23"/>
      <c r="J2" s="23"/>
      <c r="K2" s="11"/>
      <c r="L2" s="12"/>
      <c r="M2" s="12"/>
      <c r="N2" s="12"/>
    </row>
    <row r="3" spans="1:16" ht="14.1" customHeight="1" x14ac:dyDescent="0.3">
      <c r="A3" s="3"/>
      <c r="B3" s="511"/>
      <c r="C3" s="511"/>
      <c r="D3" s="511"/>
      <c r="E3" s="35"/>
      <c r="F3" s="36"/>
      <c r="G3" s="35"/>
      <c r="H3" s="37"/>
      <c r="I3" s="23"/>
      <c r="J3" s="23"/>
      <c r="K3" s="11"/>
      <c r="L3" s="12"/>
      <c r="M3" s="12"/>
      <c r="N3" s="12"/>
    </row>
    <row r="4" spans="1:16" ht="13.35" customHeight="1" x14ac:dyDescent="0.3">
      <c r="A4" s="3"/>
      <c r="B4" s="511"/>
      <c r="C4" s="511"/>
      <c r="D4" s="511"/>
      <c r="E4" s="35"/>
      <c r="F4" s="36"/>
      <c r="G4" s="35"/>
      <c r="H4" s="37"/>
      <c r="I4" s="23"/>
      <c r="J4" s="23"/>
      <c r="K4" s="11"/>
      <c r="L4" s="12"/>
      <c r="M4" s="12"/>
      <c r="N4" s="12"/>
    </row>
    <row r="5" spans="1:16" ht="14.85" customHeight="1" x14ac:dyDescent="0.3">
      <c r="A5" s="14"/>
      <c r="B5" s="507" t="s">
        <v>126</v>
      </c>
      <c r="C5" s="507"/>
      <c r="D5" s="507"/>
      <c r="E5" s="507"/>
      <c r="F5" s="507"/>
      <c r="G5" s="507"/>
      <c r="H5" s="508"/>
    </row>
    <row r="6" spans="1:16" ht="14.85" customHeight="1" x14ac:dyDescent="0.3">
      <c r="A6" s="14"/>
      <c r="B6" s="507"/>
      <c r="C6" s="507"/>
      <c r="D6" s="507"/>
      <c r="E6" s="507"/>
      <c r="F6" s="507"/>
      <c r="G6" s="507"/>
      <c r="H6" s="508"/>
    </row>
    <row r="7" spans="1:16" ht="14.85" customHeight="1" x14ac:dyDescent="0.3">
      <c r="A7" s="127"/>
      <c r="B7" s="513" t="s">
        <v>72</v>
      </c>
      <c r="C7" s="513"/>
      <c r="D7" s="62"/>
      <c r="E7" s="62"/>
      <c r="F7" s="62"/>
      <c r="G7" s="62"/>
      <c r="H7" s="66"/>
    </row>
    <row r="8" spans="1:16" ht="14.85" customHeight="1" x14ac:dyDescent="0.3">
      <c r="A8" s="3"/>
      <c r="B8" s="338" t="s">
        <v>425</v>
      </c>
      <c r="C8" s="338"/>
      <c r="D8" s="338"/>
      <c r="E8" s="338"/>
      <c r="F8" s="338"/>
      <c r="G8" s="338"/>
      <c r="H8" s="66"/>
    </row>
    <row r="9" spans="1:16" ht="14.85" customHeight="1" x14ac:dyDescent="0.3">
      <c r="A9" s="3"/>
      <c r="B9" s="338"/>
      <c r="C9" s="338"/>
      <c r="D9" s="338"/>
      <c r="E9" s="338"/>
      <c r="F9" s="338"/>
      <c r="G9" s="338"/>
      <c r="H9" s="66"/>
    </row>
    <row r="10" spans="1:16" ht="14.85" customHeight="1" x14ac:dyDescent="0.3">
      <c r="A10" s="3"/>
      <c r="B10" s="338"/>
      <c r="C10" s="338"/>
      <c r="D10" s="338"/>
      <c r="E10" s="338"/>
      <c r="F10" s="338"/>
      <c r="G10" s="338"/>
      <c r="H10" s="66"/>
    </row>
    <row r="11" spans="1:16" ht="14.85" customHeight="1" x14ac:dyDescent="0.3">
      <c r="A11" s="3"/>
      <c r="B11" s="338"/>
      <c r="C11" s="338"/>
      <c r="D11" s="338"/>
      <c r="E11" s="338"/>
      <c r="F11" s="338"/>
      <c r="G11" s="338"/>
      <c r="H11" s="66"/>
    </row>
    <row r="12" spans="1:16" ht="38.25" customHeight="1" x14ac:dyDescent="0.3">
      <c r="A12" s="14"/>
      <c r="B12" s="38"/>
      <c r="C12" s="39" t="s">
        <v>127</v>
      </c>
      <c r="D12" s="39" t="s">
        <v>128</v>
      </c>
      <c r="E12" s="40" t="s">
        <v>323</v>
      </c>
      <c r="F12" s="512" t="s">
        <v>129</v>
      </c>
      <c r="G12" s="512"/>
      <c r="H12" s="41"/>
    </row>
    <row r="13" spans="1:16" ht="21.6" customHeight="1" x14ac:dyDescent="0.3">
      <c r="A13" s="42"/>
      <c r="B13" s="43">
        <f>IF(OR(F15&lt;1,F17&lt;1,F19&lt;1,F21&lt;1),0.1,1)</f>
        <v>0.1</v>
      </c>
      <c r="C13" s="44" t="s">
        <v>130</v>
      </c>
      <c r="D13" s="45"/>
      <c r="E13" s="45"/>
      <c r="F13" s="46"/>
      <c r="G13" s="47"/>
      <c r="H13" s="48"/>
    </row>
    <row r="14" spans="1:16" ht="14.85" customHeight="1" x14ac:dyDescent="0.35">
      <c r="A14" s="122"/>
      <c r="B14" s="123"/>
      <c r="C14" s="123"/>
      <c r="D14" s="124"/>
      <c r="E14" s="125"/>
      <c r="F14" s="76"/>
      <c r="G14" s="91"/>
      <c r="H14" s="92"/>
    </row>
    <row r="15" spans="1:16" ht="45" x14ac:dyDescent="0.3">
      <c r="A15" s="122"/>
      <c r="B15" s="123"/>
      <c r="C15" s="123"/>
      <c r="D15" s="71" t="s">
        <v>424</v>
      </c>
      <c r="E15" s="125" t="s">
        <v>324</v>
      </c>
      <c r="F15" s="76">
        <f>Maatregelen!I13</f>
        <v>0</v>
      </c>
      <c r="G15" s="76" t="s">
        <v>131</v>
      </c>
      <c r="H15" s="86"/>
    </row>
    <row r="16" spans="1:16" ht="14.85" customHeight="1" x14ac:dyDescent="0.3">
      <c r="A16" s="3"/>
      <c r="B16" s="79"/>
      <c r="C16" s="20"/>
      <c r="D16" s="71"/>
      <c r="E16" s="125"/>
      <c r="F16" s="76"/>
      <c r="G16" s="64"/>
      <c r="H16" s="121"/>
    </row>
    <row r="17" spans="1:8" ht="60" x14ac:dyDescent="0.3">
      <c r="A17" s="3"/>
      <c r="B17" s="79"/>
      <c r="C17" s="20"/>
      <c r="D17" s="126" t="s">
        <v>325</v>
      </c>
      <c r="E17" s="125" t="s">
        <v>410</v>
      </c>
      <c r="F17" s="76">
        <f>SUM(Maatregelen!I26+Maatregelen!I27+Maatregelen!I28+Maatregelen!I59+Maatregelen!I60+Maatregelen!I61+Maatregelen!I62+Maatregelen!I64)</f>
        <v>0</v>
      </c>
      <c r="G17" s="76" t="s">
        <v>326</v>
      </c>
      <c r="H17" s="86"/>
    </row>
    <row r="18" spans="1:8" ht="14.25" customHeight="1" x14ac:dyDescent="0.35">
      <c r="A18" s="3"/>
      <c r="B18" s="79"/>
      <c r="C18" s="20"/>
      <c r="D18" s="126"/>
      <c r="E18" s="125"/>
      <c r="F18" s="76"/>
      <c r="G18" s="91"/>
      <c r="H18" s="92"/>
    </row>
    <row r="19" spans="1:8" ht="60" x14ac:dyDescent="0.3">
      <c r="A19" s="3"/>
      <c r="B19" s="79"/>
      <c r="C19" s="20"/>
      <c r="D19" s="71" t="s">
        <v>327</v>
      </c>
      <c r="E19" s="85" t="s">
        <v>411</v>
      </c>
      <c r="F19" s="76">
        <f>SUM(Maatregelen!I28+Maatregelen!I29+Maatregelen!I34+(Maatregelen!I53*35)+(Maatregelen!I54*20)+(Maatregelen!I55*15)+(Maatregelen!I56*35)+(Maatregelen!I57*20)+(Maatregelen!I58*15)+Maatregelen!I59+Maatregelen!I60+Maatregelen!I61+Maatregelen!I62)</f>
        <v>0</v>
      </c>
      <c r="G19" s="76" t="s">
        <v>326</v>
      </c>
      <c r="H19" s="86"/>
    </row>
    <row r="20" spans="1:8" ht="14.25" customHeight="1" x14ac:dyDescent="0.35">
      <c r="A20" s="3"/>
      <c r="B20" s="79"/>
      <c r="C20" s="20"/>
      <c r="D20" s="71"/>
      <c r="E20" s="85"/>
      <c r="F20" s="76"/>
      <c r="G20" s="91"/>
      <c r="H20" s="92"/>
    </row>
    <row r="21" spans="1:8" ht="60" x14ac:dyDescent="0.3">
      <c r="A21" s="3"/>
      <c r="B21" s="79"/>
      <c r="C21" s="20"/>
      <c r="D21" s="71" t="s">
        <v>328</v>
      </c>
      <c r="E21" s="93" t="s">
        <v>132</v>
      </c>
      <c r="F21" s="90">
        <f>IF(G21="ja",1,0)</f>
        <v>0</v>
      </c>
      <c r="G21" s="128" t="s">
        <v>136</v>
      </c>
      <c r="H21" s="95"/>
    </row>
    <row r="22" spans="1:8" ht="16.5" customHeight="1" x14ac:dyDescent="0.3">
      <c r="A22" s="3"/>
      <c r="B22" s="79"/>
      <c r="C22" s="20"/>
      <c r="D22" s="71"/>
      <c r="E22" s="93"/>
      <c r="F22" s="90"/>
      <c r="G22" s="94"/>
      <c r="H22" s="95"/>
    </row>
    <row r="23" spans="1:8" x14ac:dyDescent="0.3">
      <c r="A23" s="3"/>
      <c r="B23" s="79"/>
      <c r="C23" s="20"/>
      <c r="D23" s="420" t="s">
        <v>134</v>
      </c>
      <c r="E23" s="420"/>
      <c r="F23" s="90"/>
      <c r="G23" s="94"/>
      <c r="H23" s="95"/>
    </row>
    <row r="24" spans="1:8" ht="14.85" customHeight="1" x14ac:dyDescent="0.35">
      <c r="A24" s="3"/>
      <c r="B24" s="79"/>
      <c r="C24" s="20"/>
      <c r="D24" s="75"/>
      <c r="E24" s="102"/>
      <c r="F24" s="76"/>
      <c r="G24" s="91"/>
      <c r="H24" s="92"/>
    </row>
    <row r="25" spans="1:8" ht="21.6" customHeight="1" x14ac:dyDescent="0.3">
      <c r="A25" s="42"/>
      <c r="B25" s="43">
        <f>IF(OR(F27&lt;1,F29&lt;1,F31&lt;1,F33&lt;1),0.1,1)</f>
        <v>0.1</v>
      </c>
      <c r="C25" s="44" t="s">
        <v>318</v>
      </c>
      <c r="D25" s="45"/>
      <c r="E25" s="45"/>
      <c r="F25" s="46"/>
      <c r="G25" s="47"/>
      <c r="H25" s="48"/>
    </row>
    <row r="26" spans="1:8" ht="14.85" customHeight="1" x14ac:dyDescent="0.35">
      <c r="A26" s="122"/>
      <c r="B26" s="123"/>
      <c r="C26" s="123"/>
      <c r="D26" s="124"/>
      <c r="E26" s="125"/>
      <c r="F26" s="76"/>
      <c r="G26" s="91"/>
      <c r="H26" s="92"/>
    </row>
    <row r="27" spans="1:8" ht="30" x14ac:dyDescent="0.3">
      <c r="A27" s="122"/>
      <c r="B27" s="123"/>
      <c r="C27" s="123"/>
      <c r="D27" s="71" t="s">
        <v>329</v>
      </c>
      <c r="E27" s="125" t="s">
        <v>330</v>
      </c>
      <c r="F27" s="76">
        <f>Maatregelen!I14</f>
        <v>0</v>
      </c>
      <c r="G27" s="76" t="s">
        <v>131</v>
      </c>
      <c r="H27" s="86"/>
    </row>
    <row r="28" spans="1:8" ht="14.85" customHeight="1" x14ac:dyDescent="0.3">
      <c r="A28" s="3"/>
      <c r="B28" s="79"/>
      <c r="C28" s="20"/>
      <c r="D28" s="71"/>
      <c r="E28" s="125"/>
      <c r="F28" s="76"/>
      <c r="G28" s="64"/>
      <c r="H28" s="121"/>
    </row>
    <row r="29" spans="1:8" ht="90" x14ac:dyDescent="0.3">
      <c r="A29" s="3"/>
      <c r="B29" s="79"/>
      <c r="C29" s="20"/>
      <c r="D29" s="126" t="s">
        <v>331</v>
      </c>
      <c r="E29" s="125" t="s">
        <v>412</v>
      </c>
      <c r="F29" s="76">
        <f>SUM(Maatregelen!I26+Maatregelen!I27+Maatregelen!I28+Maatregelen!I29+Maatregelen!I39+Maatregelen!I40+Maatregelen!I43+Maatregelen!I47+Maatregelen!I64)</f>
        <v>0</v>
      </c>
      <c r="G29" s="76" t="s">
        <v>326</v>
      </c>
      <c r="H29" s="86"/>
    </row>
    <row r="30" spans="1:8" ht="14.25" customHeight="1" x14ac:dyDescent="0.35">
      <c r="A30" s="3"/>
      <c r="B30" s="79"/>
      <c r="C30" s="20"/>
      <c r="D30" s="126"/>
      <c r="E30" s="125"/>
      <c r="F30" s="76"/>
      <c r="G30" s="91"/>
      <c r="H30" s="92"/>
    </row>
    <row r="31" spans="1:8" ht="45" x14ac:dyDescent="0.3">
      <c r="A31" s="3"/>
      <c r="B31" s="79"/>
      <c r="C31" s="20"/>
      <c r="D31" s="71" t="s">
        <v>332</v>
      </c>
      <c r="E31" s="93" t="s">
        <v>132</v>
      </c>
      <c r="F31" s="90">
        <f>IF(G31="ja",1,0)</f>
        <v>0</v>
      </c>
      <c r="G31" s="128" t="s">
        <v>136</v>
      </c>
      <c r="H31" s="86"/>
    </row>
    <row r="32" spans="1:8" ht="14.25" customHeight="1" x14ac:dyDescent="0.35">
      <c r="A32" s="3"/>
      <c r="B32" s="79"/>
      <c r="C32" s="20"/>
      <c r="D32" s="71"/>
      <c r="E32" s="85"/>
      <c r="F32" s="76"/>
      <c r="G32" s="91"/>
      <c r="H32" s="92"/>
    </row>
    <row r="33" spans="1:8" ht="30" x14ac:dyDescent="0.3">
      <c r="A33" s="3"/>
      <c r="B33" s="79"/>
      <c r="C33" s="20"/>
      <c r="D33" s="71" t="s">
        <v>333</v>
      </c>
      <c r="E33" s="93" t="s">
        <v>132</v>
      </c>
      <c r="F33" s="90">
        <f>IF(G33="ja",1,0)</f>
        <v>0</v>
      </c>
      <c r="G33" s="128" t="s">
        <v>136</v>
      </c>
      <c r="H33" s="95"/>
    </row>
    <row r="34" spans="1:8" ht="16.5" customHeight="1" x14ac:dyDescent="0.3">
      <c r="A34" s="3"/>
      <c r="B34" s="79"/>
      <c r="C34" s="20"/>
      <c r="D34" s="71"/>
      <c r="E34" s="93"/>
      <c r="F34" s="90"/>
      <c r="G34" s="94"/>
      <c r="H34" s="95"/>
    </row>
    <row r="35" spans="1:8" ht="16.5" customHeight="1" x14ac:dyDescent="0.3">
      <c r="A35" s="3"/>
      <c r="B35" s="79"/>
      <c r="C35" s="20"/>
      <c r="D35" s="420" t="s">
        <v>319</v>
      </c>
      <c r="E35" s="420"/>
      <c r="F35" s="420"/>
      <c r="G35" s="420"/>
      <c r="H35" s="95"/>
    </row>
    <row r="36" spans="1:8" ht="14.85" customHeight="1" x14ac:dyDescent="0.35">
      <c r="A36" s="3"/>
      <c r="B36" s="79"/>
      <c r="C36" s="20"/>
      <c r="D36" s="75"/>
      <c r="E36" s="102"/>
      <c r="F36" s="76"/>
      <c r="G36" s="91"/>
      <c r="H36" s="92"/>
    </row>
    <row r="37" spans="1:8" ht="21.6" customHeight="1" x14ac:dyDescent="0.3">
      <c r="A37" s="6"/>
      <c r="B37" s="43">
        <f>IF(OR(F39&lt;1,F41&lt;1,F43&lt;1,F45&lt;1),0.1,1)</f>
        <v>0.1</v>
      </c>
      <c r="C37" s="44" t="s">
        <v>135</v>
      </c>
      <c r="D37" s="45"/>
      <c r="E37" s="45"/>
      <c r="F37" s="46"/>
      <c r="G37" s="47"/>
      <c r="H37" s="48"/>
    </row>
    <row r="38" spans="1:8" ht="14.85" customHeight="1" x14ac:dyDescent="0.3">
      <c r="A38" s="3"/>
      <c r="B38" s="79"/>
      <c r="C38" s="79"/>
      <c r="D38" s="80"/>
      <c r="E38" s="80"/>
      <c r="F38" s="82"/>
      <c r="G38" s="83"/>
      <c r="H38" s="84"/>
    </row>
    <row r="39" spans="1:8" ht="60" x14ac:dyDescent="0.3">
      <c r="A39" s="3"/>
      <c r="B39" s="79"/>
      <c r="C39" s="79"/>
      <c r="D39" s="75" t="s">
        <v>334</v>
      </c>
      <c r="E39" s="85" t="s">
        <v>335</v>
      </c>
      <c r="F39" s="76">
        <f>SUM(Maatregelen!I16+Maatregelen!I17+Maatregelen!I18)</f>
        <v>0</v>
      </c>
      <c r="G39" s="76" t="s">
        <v>131</v>
      </c>
      <c r="H39" s="86"/>
    </row>
    <row r="40" spans="1:8" ht="14.85" customHeight="1" x14ac:dyDescent="0.3">
      <c r="A40" s="3"/>
      <c r="B40" s="79"/>
      <c r="C40" s="20"/>
      <c r="D40" s="75"/>
      <c r="E40" s="85"/>
      <c r="F40" s="76"/>
      <c r="G40" s="76"/>
      <c r="H40" s="86"/>
    </row>
    <row r="41" spans="1:8" ht="75" x14ac:dyDescent="0.3">
      <c r="A41" s="3"/>
      <c r="B41" s="79"/>
      <c r="C41" s="20"/>
      <c r="D41" s="120" t="s">
        <v>336</v>
      </c>
      <c r="E41" s="85" t="s">
        <v>413</v>
      </c>
      <c r="F41" s="76">
        <f>SUM(Maatregelen!I26+Maatregelen!I27+Maatregelen!I28+Maatregelen!I29+Maatregelen!I34+Maatregelen!I43+Maatregelen!I47+(Maatregelen!I53*35)+(Maatregelen!I54*20)+(Maatregelen!I55*15)+(Maatregelen!I56*35)+(Maatregelen!I57*20)+(Maatregelen!I58*15)+Maatregelen!I64)</f>
        <v>0</v>
      </c>
      <c r="G41" s="76" t="s">
        <v>326</v>
      </c>
      <c r="H41" s="86"/>
    </row>
    <row r="42" spans="1:8" ht="14.85" customHeight="1" x14ac:dyDescent="0.3">
      <c r="A42" s="3"/>
      <c r="B42" s="79"/>
      <c r="C42" s="20"/>
      <c r="D42" s="120"/>
      <c r="E42" s="85"/>
      <c r="F42" s="76"/>
      <c r="G42" s="76"/>
      <c r="H42" s="86"/>
    </row>
    <row r="43" spans="1:8" ht="45" x14ac:dyDescent="0.3">
      <c r="A43" s="3"/>
      <c r="B43" s="79"/>
      <c r="C43" s="20"/>
      <c r="D43" s="75" t="s">
        <v>337</v>
      </c>
      <c r="E43" s="85" t="s">
        <v>132</v>
      </c>
      <c r="F43" s="90">
        <f>IF(G43="ja",1,0)</f>
        <v>0</v>
      </c>
      <c r="G43" s="128" t="s">
        <v>136</v>
      </c>
      <c r="H43" s="86"/>
    </row>
    <row r="44" spans="1:8" ht="14.85" customHeight="1" x14ac:dyDescent="0.3">
      <c r="A44" s="3"/>
      <c r="B44" s="79"/>
      <c r="C44" s="20"/>
      <c r="D44" s="75"/>
      <c r="E44" s="85"/>
      <c r="F44" s="76"/>
      <c r="G44" s="64"/>
      <c r="H44" s="121"/>
    </row>
    <row r="45" spans="1:8" ht="45" x14ac:dyDescent="0.3">
      <c r="A45" s="3"/>
      <c r="B45" s="79"/>
      <c r="C45" s="20"/>
      <c r="D45" s="75" t="s">
        <v>338</v>
      </c>
      <c r="E45" s="85" t="s">
        <v>132</v>
      </c>
      <c r="F45" s="90">
        <f>IF(G45="ja",1,0)</f>
        <v>0</v>
      </c>
      <c r="G45" s="128" t="s">
        <v>136</v>
      </c>
      <c r="H45" s="95"/>
    </row>
    <row r="46" spans="1:8" ht="16.5" customHeight="1" x14ac:dyDescent="0.3">
      <c r="A46" s="3"/>
      <c r="B46" s="79"/>
      <c r="C46" s="20"/>
      <c r="D46" s="71"/>
      <c r="E46" s="93"/>
      <c r="F46" s="90"/>
      <c r="G46" s="94"/>
      <c r="H46" s="95"/>
    </row>
    <row r="47" spans="1:8" ht="24.75" customHeight="1" x14ac:dyDescent="0.3">
      <c r="A47" s="3"/>
      <c r="B47" s="79"/>
      <c r="C47" s="20"/>
      <c r="D47" s="420" t="s">
        <v>137</v>
      </c>
      <c r="E47" s="420"/>
      <c r="F47" s="90"/>
      <c r="G47" s="94"/>
      <c r="H47" s="95"/>
    </row>
    <row r="48" spans="1:8" ht="14.85" customHeight="1" x14ac:dyDescent="0.35">
      <c r="A48" s="3"/>
      <c r="B48" s="79"/>
      <c r="C48" s="20"/>
      <c r="D48" s="75"/>
      <c r="E48" s="102"/>
      <c r="F48" s="76"/>
      <c r="G48" s="91"/>
      <c r="H48" s="92"/>
    </row>
    <row r="49" spans="1:8" ht="21.6" customHeight="1" x14ac:dyDescent="0.3">
      <c r="A49" s="6"/>
      <c r="B49" s="43">
        <f>IF(OR(F51&lt;1,F53&lt;1,F55&lt;1,F57&lt;1),0.1,1)</f>
        <v>0.1</v>
      </c>
      <c r="C49" s="44" t="s">
        <v>138</v>
      </c>
      <c r="D49" s="45"/>
      <c r="E49" s="49"/>
      <c r="F49" s="46"/>
      <c r="G49" s="47"/>
      <c r="H49" s="48"/>
    </row>
    <row r="50" spans="1:8" ht="14.85" customHeight="1" x14ac:dyDescent="0.3">
      <c r="A50" s="3"/>
      <c r="B50" s="79"/>
      <c r="C50" s="79"/>
      <c r="D50" s="80"/>
      <c r="E50" s="107"/>
      <c r="F50" s="82"/>
      <c r="G50" s="83"/>
      <c r="H50" s="84"/>
    </row>
    <row r="51" spans="1:8" ht="45" x14ac:dyDescent="0.3">
      <c r="A51" s="3"/>
      <c r="B51" s="79"/>
      <c r="C51" s="79"/>
      <c r="D51" s="75" t="s">
        <v>339</v>
      </c>
      <c r="E51" s="85" t="s">
        <v>459</v>
      </c>
      <c r="F51" s="76">
        <f>SUM(Maatregelen!I20)</f>
        <v>0</v>
      </c>
      <c r="G51" s="76" t="s">
        <v>131</v>
      </c>
      <c r="H51" s="86"/>
    </row>
    <row r="52" spans="1:8" ht="14.85" customHeight="1" x14ac:dyDescent="0.3">
      <c r="A52" s="3"/>
      <c r="B52" s="79"/>
      <c r="C52" s="20"/>
      <c r="D52" s="75"/>
      <c r="E52" s="85"/>
      <c r="F52" s="76"/>
      <c r="G52" s="76"/>
      <c r="H52" s="86"/>
    </row>
    <row r="53" spans="1:8" ht="60" x14ac:dyDescent="0.3">
      <c r="A53" s="3"/>
      <c r="B53" s="79"/>
      <c r="C53" s="20"/>
      <c r="D53" s="120" t="s">
        <v>340</v>
      </c>
      <c r="E53" s="85" t="s">
        <v>414</v>
      </c>
      <c r="F53" s="76">
        <f>SUM(Maatregelen!I26+Maatregelen!I27+Maatregelen!I28+Maatregelen!I29+Maatregelen!I34+Maatregelen!I63+Maatregelen!I64)</f>
        <v>0</v>
      </c>
      <c r="G53" s="76" t="s">
        <v>326</v>
      </c>
      <c r="H53" s="86"/>
    </row>
    <row r="54" spans="1:8" ht="14.85" customHeight="1" x14ac:dyDescent="0.35">
      <c r="A54" s="3"/>
      <c r="B54" s="79"/>
      <c r="C54" s="20"/>
      <c r="D54" s="120"/>
      <c r="E54" s="85"/>
      <c r="F54" s="76"/>
      <c r="G54" s="91"/>
      <c r="H54" s="92"/>
    </row>
    <row r="55" spans="1:8" ht="30" x14ac:dyDescent="0.3">
      <c r="A55" s="3"/>
      <c r="B55" s="79"/>
      <c r="C55" s="20"/>
      <c r="D55" s="75" t="s">
        <v>341</v>
      </c>
      <c r="E55" s="85" t="s">
        <v>132</v>
      </c>
      <c r="F55" s="90">
        <f>IF(G55="ja",1,0)</f>
        <v>0</v>
      </c>
      <c r="G55" s="128" t="s">
        <v>136</v>
      </c>
      <c r="H55" s="95"/>
    </row>
    <row r="56" spans="1:8" ht="14.85" customHeight="1" x14ac:dyDescent="0.35">
      <c r="A56" s="3"/>
      <c r="B56" s="79"/>
      <c r="C56" s="20"/>
      <c r="D56" s="75"/>
      <c r="E56" s="85"/>
      <c r="F56" s="76"/>
      <c r="G56" s="91"/>
      <c r="H56" s="92"/>
    </row>
    <row r="57" spans="1:8" ht="60" x14ac:dyDescent="0.3">
      <c r="A57" s="3"/>
      <c r="B57" s="79"/>
      <c r="C57" s="20"/>
      <c r="D57" s="75" t="s">
        <v>342</v>
      </c>
      <c r="E57" s="85" t="s">
        <v>132</v>
      </c>
      <c r="F57" s="90">
        <f>IF(G57="ja",1,0)</f>
        <v>0</v>
      </c>
      <c r="G57" s="128" t="s">
        <v>136</v>
      </c>
      <c r="H57" s="95"/>
    </row>
    <row r="58" spans="1:8" ht="16.5" customHeight="1" x14ac:dyDescent="0.3">
      <c r="A58" s="3"/>
      <c r="B58" s="79"/>
      <c r="C58" s="20"/>
      <c r="D58" s="71"/>
      <c r="E58" s="93"/>
      <c r="F58" s="90"/>
      <c r="G58" s="94"/>
      <c r="H58" s="95"/>
    </row>
    <row r="59" spans="1:8" x14ac:dyDescent="0.3">
      <c r="A59" s="3"/>
      <c r="B59" s="79"/>
      <c r="C59" s="20"/>
      <c r="D59" s="420" t="s">
        <v>139</v>
      </c>
      <c r="E59" s="420"/>
      <c r="F59" s="90"/>
      <c r="G59" s="94"/>
      <c r="H59" s="95"/>
    </row>
    <row r="60" spans="1:8" ht="14.85" customHeight="1" x14ac:dyDescent="0.35">
      <c r="A60" s="3"/>
      <c r="B60" s="79"/>
      <c r="C60" s="20"/>
      <c r="D60" s="75"/>
      <c r="E60" s="102"/>
      <c r="F60" s="76"/>
      <c r="G60" s="91"/>
      <c r="H60" s="92"/>
    </row>
    <row r="61" spans="1:8" ht="21.6" customHeight="1" x14ac:dyDescent="0.3">
      <c r="A61" s="6"/>
      <c r="B61" s="43">
        <f>IF(OR(F63&lt;1,F65&lt;1,F67&lt;1,F69&lt;1),0.1,1)</f>
        <v>0.1</v>
      </c>
      <c r="C61" s="44" t="s">
        <v>140</v>
      </c>
      <c r="D61" s="45"/>
      <c r="E61" s="49"/>
      <c r="F61" s="46"/>
      <c r="G61" s="47"/>
      <c r="H61" s="48"/>
    </row>
    <row r="62" spans="1:8" ht="14.85" customHeight="1" x14ac:dyDescent="0.3">
      <c r="A62" s="3"/>
      <c r="B62" s="79"/>
      <c r="C62" s="80"/>
      <c r="D62" s="80"/>
      <c r="E62" s="107"/>
      <c r="F62" s="82"/>
      <c r="G62" s="83"/>
      <c r="H62" s="84"/>
    </row>
    <row r="63" spans="1:8" ht="45" x14ac:dyDescent="0.3">
      <c r="A63" s="3"/>
      <c r="B63" s="79"/>
      <c r="C63" s="20"/>
      <c r="D63" s="116" t="s">
        <v>343</v>
      </c>
      <c r="E63" s="85" t="s">
        <v>344</v>
      </c>
      <c r="F63" s="76">
        <f>SUM(Maatregelen!I59+Maatregelen!I60+Maatregelen!I61+Maatregelen!I62)</f>
        <v>0</v>
      </c>
      <c r="G63" s="76" t="s">
        <v>326</v>
      </c>
      <c r="H63" s="86"/>
    </row>
    <row r="64" spans="1:8" ht="14.85" customHeight="1" x14ac:dyDescent="0.3">
      <c r="A64" s="3"/>
      <c r="B64" s="79"/>
      <c r="C64" s="20"/>
      <c r="D64" s="110"/>
      <c r="E64" s="85"/>
      <c r="F64" s="76"/>
      <c r="G64" s="76"/>
      <c r="H64" s="86"/>
    </row>
    <row r="65" spans="1:8" ht="45" x14ac:dyDescent="0.3">
      <c r="A65" s="3"/>
      <c r="B65" s="79"/>
      <c r="C65" s="20"/>
      <c r="D65" s="117" t="s">
        <v>345</v>
      </c>
      <c r="E65" s="85" t="s">
        <v>408</v>
      </c>
      <c r="F65" s="76">
        <f>SUM(Maatregelen!I47+Maatregelen!I59+Maatregelen!I60+Maatregelen!I61+Maatregelen!I62+Maatregelen!I64)</f>
        <v>0</v>
      </c>
      <c r="G65" s="76" t="s">
        <v>326</v>
      </c>
      <c r="H65" s="86"/>
    </row>
    <row r="66" spans="1:8" ht="14.85" customHeight="1" x14ac:dyDescent="0.3">
      <c r="A66" s="3"/>
      <c r="B66" s="79"/>
      <c r="C66" s="20"/>
      <c r="D66" s="118"/>
      <c r="E66" s="85"/>
      <c r="F66" s="76"/>
      <c r="G66" s="76"/>
      <c r="H66" s="86"/>
    </row>
    <row r="67" spans="1:8" ht="45" x14ac:dyDescent="0.3">
      <c r="A67" s="3"/>
      <c r="B67" s="79"/>
      <c r="C67" s="20"/>
      <c r="D67" s="117" t="s">
        <v>346</v>
      </c>
      <c r="E67" s="85" t="s">
        <v>132</v>
      </c>
      <c r="F67" s="90">
        <f>IF(G67="ja",1,0)</f>
        <v>0</v>
      </c>
      <c r="G67" s="128" t="s">
        <v>136</v>
      </c>
      <c r="H67" s="86"/>
    </row>
    <row r="68" spans="1:8" ht="14.85" customHeight="1" x14ac:dyDescent="0.35">
      <c r="A68" s="3"/>
      <c r="B68" s="79"/>
      <c r="C68" s="20"/>
      <c r="D68" s="119"/>
      <c r="E68" s="85"/>
      <c r="F68" s="76"/>
      <c r="G68" s="91"/>
      <c r="H68" s="92"/>
    </row>
    <row r="69" spans="1:8" ht="60" x14ac:dyDescent="0.3">
      <c r="A69" s="3"/>
      <c r="B69" s="79"/>
      <c r="C69" s="20"/>
      <c r="D69" s="117" t="s">
        <v>347</v>
      </c>
      <c r="E69" s="85" t="s">
        <v>132</v>
      </c>
      <c r="F69" s="90">
        <f>IF(G69="ja",1,0)</f>
        <v>0</v>
      </c>
      <c r="G69" s="128" t="s">
        <v>136</v>
      </c>
      <c r="H69" s="95"/>
    </row>
    <row r="70" spans="1:8" ht="16.5" customHeight="1" x14ac:dyDescent="0.3">
      <c r="A70" s="3"/>
      <c r="B70" s="79"/>
      <c r="C70" s="20"/>
      <c r="D70" s="71"/>
      <c r="E70" s="93"/>
      <c r="F70" s="90"/>
      <c r="G70" s="94"/>
      <c r="H70" s="95"/>
    </row>
    <row r="71" spans="1:8" x14ac:dyDescent="0.3">
      <c r="A71" s="3"/>
      <c r="B71" s="79"/>
      <c r="C71" s="20"/>
      <c r="D71" s="420" t="s">
        <v>141</v>
      </c>
      <c r="E71" s="420"/>
      <c r="F71" s="90"/>
      <c r="G71" s="94"/>
      <c r="H71" s="95"/>
    </row>
    <row r="72" spans="1:8" ht="14.85" customHeight="1" x14ac:dyDescent="0.35">
      <c r="A72" s="3"/>
      <c r="B72" s="79"/>
      <c r="C72" s="20"/>
      <c r="D72" s="75"/>
      <c r="E72" s="102"/>
      <c r="F72" s="76"/>
      <c r="G72" s="91"/>
      <c r="H72" s="92"/>
    </row>
    <row r="73" spans="1:8" ht="21.6" customHeight="1" x14ac:dyDescent="0.3">
      <c r="A73" s="6"/>
      <c r="B73" s="43">
        <f>IF(OR(F75&lt;1,F77&lt;1,F79&lt;1),0.1,1)</f>
        <v>0.1</v>
      </c>
      <c r="C73" s="44" t="s">
        <v>142</v>
      </c>
      <c r="D73" s="45"/>
      <c r="E73" s="49"/>
      <c r="F73" s="46"/>
      <c r="G73" s="47"/>
      <c r="H73" s="48"/>
    </row>
    <row r="74" spans="1:8" ht="14.85" customHeight="1" x14ac:dyDescent="0.3">
      <c r="A74" s="3"/>
      <c r="B74" s="79"/>
      <c r="C74" s="79"/>
      <c r="D74" s="80"/>
      <c r="E74" s="107"/>
      <c r="F74" s="82"/>
      <c r="G74" s="83"/>
      <c r="H74" s="84"/>
    </row>
    <row r="75" spans="1:8" ht="45" x14ac:dyDescent="0.3">
      <c r="A75" s="3"/>
      <c r="B75" s="79"/>
      <c r="C75" s="79"/>
      <c r="D75" s="109" t="s">
        <v>348</v>
      </c>
      <c r="E75" s="108" t="s">
        <v>349</v>
      </c>
      <c r="F75" s="76">
        <f>Maatregelen!I43</f>
        <v>0</v>
      </c>
      <c r="G75" s="76" t="s">
        <v>143</v>
      </c>
      <c r="H75" s="86"/>
    </row>
    <row r="76" spans="1:8" ht="14.85" customHeight="1" x14ac:dyDescent="0.3">
      <c r="A76" s="3"/>
      <c r="B76" s="79"/>
      <c r="C76" s="20"/>
      <c r="D76" s="110"/>
      <c r="E76" s="108"/>
      <c r="F76" s="76"/>
      <c r="G76" s="76"/>
      <c r="H76" s="86"/>
    </row>
    <row r="77" spans="1:8" ht="45" x14ac:dyDescent="0.3">
      <c r="A77" s="3"/>
      <c r="B77" s="79"/>
      <c r="C77" s="20"/>
      <c r="D77" s="111" t="s">
        <v>350</v>
      </c>
      <c r="E77" s="85" t="s">
        <v>409</v>
      </c>
      <c r="F77" s="112">
        <f>SUM(Maatregelen!I43+Maatregelen!I47+Maatregelen!I64)</f>
        <v>0</v>
      </c>
      <c r="G77" s="76" t="s">
        <v>326</v>
      </c>
      <c r="H77" s="86"/>
    </row>
    <row r="78" spans="1:8" ht="14.85" customHeight="1" x14ac:dyDescent="0.3">
      <c r="A78" s="3"/>
      <c r="B78" s="79"/>
      <c r="C78" s="20"/>
      <c r="D78" s="113"/>
      <c r="E78" s="85"/>
      <c r="F78" s="112"/>
      <c r="G78" s="114"/>
      <c r="H78" s="115"/>
    </row>
    <row r="79" spans="1:8" ht="30" x14ac:dyDescent="0.3">
      <c r="A79" s="3"/>
      <c r="B79" s="79"/>
      <c r="C79" s="20"/>
      <c r="D79" s="111" t="s">
        <v>351</v>
      </c>
      <c r="E79" s="89" t="s">
        <v>132</v>
      </c>
      <c r="F79" s="90">
        <f>IF(G79="ja",1,0)</f>
        <v>0</v>
      </c>
      <c r="G79" s="130" t="s">
        <v>136</v>
      </c>
      <c r="H79" s="86"/>
    </row>
    <row r="80" spans="1:8" ht="16.5" customHeight="1" x14ac:dyDescent="0.3">
      <c r="A80" s="3"/>
      <c r="B80" s="79"/>
      <c r="C80" s="20"/>
      <c r="D80" s="71"/>
      <c r="E80" s="93"/>
      <c r="F80" s="90"/>
      <c r="G80" s="94"/>
      <c r="H80" s="95"/>
    </row>
    <row r="81" spans="1:12" x14ac:dyDescent="0.3">
      <c r="A81" s="3"/>
      <c r="B81" s="79"/>
      <c r="C81" s="20"/>
      <c r="D81" s="420" t="s">
        <v>144</v>
      </c>
      <c r="E81" s="420"/>
      <c r="F81" s="90"/>
      <c r="G81" s="94"/>
      <c r="H81" s="95"/>
    </row>
    <row r="82" spans="1:12" ht="14.85" customHeight="1" x14ac:dyDescent="0.35">
      <c r="A82" s="3"/>
      <c r="B82" s="79"/>
      <c r="C82" s="20"/>
      <c r="D82" s="75"/>
      <c r="E82" s="102"/>
      <c r="F82" s="76"/>
      <c r="G82" s="91"/>
      <c r="H82" s="92"/>
    </row>
    <row r="83" spans="1:12" ht="21.6" customHeight="1" x14ac:dyDescent="0.3">
      <c r="A83" s="6"/>
      <c r="B83" s="43">
        <f>IF(OR(F85&lt;1,F87&lt;1,F89&lt;1,F91&lt;1),0.1,1)</f>
        <v>0.1</v>
      </c>
      <c r="C83" s="44" t="s">
        <v>145</v>
      </c>
      <c r="D83" s="45"/>
      <c r="E83" s="49"/>
      <c r="F83" s="46"/>
      <c r="G83" s="47"/>
      <c r="H83" s="48"/>
    </row>
    <row r="84" spans="1:12" ht="14.85" customHeight="1" x14ac:dyDescent="0.3">
      <c r="A84" s="3"/>
      <c r="B84" s="103"/>
      <c r="C84" s="104"/>
      <c r="D84" s="80"/>
      <c r="E84" s="107"/>
      <c r="F84" s="82"/>
      <c r="G84" s="83"/>
      <c r="H84" s="84"/>
    </row>
    <row r="85" spans="1:12" ht="45" x14ac:dyDescent="0.3">
      <c r="A85" s="3"/>
      <c r="B85" s="103"/>
      <c r="C85" s="103"/>
      <c r="D85" s="75" t="s">
        <v>352</v>
      </c>
      <c r="E85" s="85" t="s">
        <v>353</v>
      </c>
      <c r="F85" s="76">
        <f>Maatregelen!I15</f>
        <v>0</v>
      </c>
      <c r="G85" s="76" t="s">
        <v>326</v>
      </c>
      <c r="H85" s="86"/>
    </row>
    <row r="86" spans="1:12" ht="14.85" customHeight="1" x14ac:dyDescent="0.3">
      <c r="A86" s="3"/>
      <c r="B86" s="103"/>
      <c r="C86" s="103"/>
      <c r="D86" s="75"/>
      <c r="E86" s="85"/>
      <c r="F86" s="76"/>
      <c r="G86" s="76"/>
      <c r="H86" s="86"/>
    </row>
    <row r="87" spans="1:12" ht="60" x14ac:dyDescent="0.3">
      <c r="A87" s="3"/>
      <c r="B87" s="103"/>
      <c r="C87" s="103"/>
      <c r="D87" s="87" t="s">
        <v>354</v>
      </c>
      <c r="E87" s="85" t="s">
        <v>355</v>
      </c>
      <c r="F87" s="76">
        <f>SUM((Maatregelen!I53*35)+(Maatregelen!I54*20)+(Maatregelen!I55*15)+(Maatregelen!I56*35)+(Maatregelen!I57*20)+(Maatregelen!I58*15)+Maatregelen!I59+Maatregelen!I60+Maatregelen!I61+Maatregelen!I62+Maatregelen!I64+Maatregelen!I65)</f>
        <v>0</v>
      </c>
      <c r="G87" s="76" t="s">
        <v>326</v>
      </c>
      <c r="H87" s="86"/>
      <c r="L87" s="129"/>
    </row>
    <row r="88" spans="1:12" ht="14.85" customHeight="1" x14ac:dyDescent="0.3">
      <c r="A88" s="3"/>
      <c r="B88" s="103"/>
      <c r="C88" s="103"/>
      <c r="D88" s="87"/>
      <c r="E88" s="85"/>
      <c r="F88" s="76"/>
      <c r="G88" s="76"/>
      <c r="H88" s="86"/>
    </row>
    <row r="89" spans="1:12" ht="30" x14ac:dyDescent="0.3">
      <c r="A89" s="3"/>
      <c r="B89" s="79"/>
      <c r="C89" s="20"/>
      <c r="D89" s="88" t="s">
        <v>356</v>
      </c>
      <c r="E89" s="85" t="s">
        <v>357</v>
      </c>
      <c r="F89" s="76">
        <f>SUM((Maatregelen!I53*35)+(Maatregelen!I54*20)+(Maatregelen!I55*15)+(Maatregelen!I56*35)+(Maatregelen!I57*20)+(Maatregelen!I58*15)+Maatregelen!I59+Maatregelen!I60+Maatregelen!I61+Maatregelen!I62)</f>
        <v>0</v>
      </c>
      <c r="G89" s="76" t="s">
        <v>326</v>
      </c>
      <c r="H89" s="86"/>
    </row>
    <row r="90" spans="1:12" ht="14.85" customHeight="1" x14ac:dyDescent="0.35">
      <c r="A90" s="3"/>
      <c r="B90" s="79"/>
      <c r="C90" s="20"/>
      <c r="D90" s="72"/>
      <c r="E90" s="108"/>
      <c r="F90" s="76"/>
      <c r="G90" s="91"/>
      <c r="H90" s="92"/>
    </row>
    <row r="91" spans="1:12" ht="45" x14ac:dyDescent="0.3">
      <c r="A91" s="3"/>
      <c r="B91" s="79"/>
      <c r="C91" s="20"/>
      <c r="D91" s="88" t="s">
        <v>358</v>
      </c>
      <c r="E91" s="89" t="s">
        <v>132</v>
      </c>
      <c r="F91" s="90">
        <f>IF(G91="ja",1,0)</f>
        <v>0</v>
      </c>
      <c r="G91" s="128" t="s">
        <v>136</v>
      </c>
      <c r="H91" s="95"/>
    </row>
    <row r="92" spans="1:12" ht="16.5" customHeight="1" x14ac:dyDescent="0.3">
      <c r="A92" s="3"/>
      <c r="B92" s="79"/>
      <c r="C92" s="20"/>
      <c r="D92" s="71"/>
      <c r="E92" s="93"/>
      <c r="F92" s="90"/>
      <c r="G92" s="94"/>
      <c r="H92" s="95"/>
    </row>
    <row r="93" spans="1:12" x14ac:dyDescent="0.3">
      <c r="A93" s="3"/>
      <c r="B93" s="79"/>
      <c r="C93" s="20"/>
      <c r="D93" s="420" t="s">
        <v>146</v>
      </c>
      <c r="E93" s="420"/>
      <c r="F93" s="90"/>
      <c r="G93" s="94"/>
      <c r="H93" s="95"/>
    </row>
    <row r="94" spans="1:12" ht="14.85" customHeight="1" x14ac:dyDescent="0.35">
      <c r="A94" s="3"/>
      <c r="B94" s="79"/>
      <c r="C94" s="20"/>
      <c r="D94" s="75"/>
      <c r="E94" s="102"/>
      <c r="F94" s="76"/>
      <c r="G94" s="91"/>
      <c r="H94" s="92"/>
    </row>
    <row r="95" spans="1:12" ht="21.6" customHeight="1" x14ac:dyDescent="0.3">
      <c r="A95" s="6"/>
      <c r="B95" s="43">
        <f>IF(OR(F97&lt;1,F99&lt;1,F101&lt;1,F103&lt;1),0.1,1)</f>
        <v>0.1</v>
      </c>
      <c r="C95" s="44" t="s">
        <v>147</v>
      </c>
      <c r="D95" s="50"/>
      <c r="E95" s="51"/>
      <c r="F95" s="46"/>
      <c r="G95" s="47"/>
      <c r="H95" s="48"/>
    </row>
    <row r="96" spans="1:12" ht="14.85" customHeight="1" x14ac:dyDescent="0.3">
      <c r="A96" s="3"/>
      <c r="B96" s="79"/>
      <c r="C96" s="79"/>
      <c r="D96" s="105"/>
      <c r="E96" s="106"/>
      <c r="F96" s="82"/>
      <c r="G96" s="83"/>
      <c r="H96" s="84"/>
    </row>
    <row r="97" spans="1:8" ht="30" x14ac:dyDescent="0.3">
      <c r="A97" s="3"/>
      <c r="B97" s="79"/>
      <c r="C97" s="79"/>
      <c r="D97" s="75" t="s">
        <v>359</v>
      </c>
      <c r="E97" s="85" t="s">
        <v>360</v>
      </c>
      <c r="F97" s="76">
        <f>Maatregelen!I53+Maatregelen!I54</f>
        <v>0</v>
      </c>
      <c r="G97" s="76" t="s">
        <v>326</v>
      </c>
      <c r="H97" s="86"/>
    </row>
    <row r="98" spans="1:8" ht="14.85" customHeight="1" x14ac:dyDescent="0.3">
      <c r="A98" s="3"/>
      <c r="B98" s="79"/>
      <c r="C98" s="20"/>
      <c r="D98" s="75"/>
      <c r="E98" s="85"/>
      <c r="F98" s="76"/>
      <c r="G98" s="76"/>
      <c r="H98" s="86"/>
    </row>
    <row r="99" spans="1:8" ht="75" x14ac:dyDescent="0.3">
      <c r="A99" s="3"/>
      <c r="B99" s="79"/>
      <c r="C99" s="20"/>
      <c r="D99" s="87" t="s">
        <v>361</v>
      </c>
      <c r="E99" s="85" t="s">
        <v>415</v>
      </c>
      <c r="F99" s="76">
        <f>SUM(Maatregelen!I26+Maatregelen!I27+Maatregelen!I28+Maatregelen!I29+Maatregelen!I34+Maatregelen!I43+Maatregelen!I47+(Maatregelen!I53*35)+(Maatregelen!I54*20)+(Maatregelen!I55*15)+(Maatregelen!I56*35)+(Maatregelen!I57*20)+(Maatregelen!I58*15)+Maatregelen!I64)</f>
        <v>0</v>
      </c>
      <c r="G99" s="76" t="s">
        <v>326</v>
      </c>
      <c r="H99" s="86"/>
    </row>
    <row r="100" spans="1:8" ht="14.85" customHeight="1" x14ac:dyDescent="0.3">
      <c r="A100" s="3"/>
      <c r="B100" s="79"/>
      <c r="C100" s="20"/>
      <c r="D100" s="87"/>
      <c r="E100" s="85"/>
      <c r="F100" s="76"/>
      <c r="G100" s="76"/>
      <c r="H100" s="86"/>
    </row>
    <row r="101" spans="1:8" ht="45" x14ac:dyDescent="0.3">
      <c r="A101" s="3"/>
      <c r="B101" s="79"/>
      <c r="C101" s="20"/>
      <c r="D101" s="87" t="s">
        <v>362</v>
      </c>
      <c r="E101" s="89" t="s">
        <v>132</v>
      </c>
      <c r="F101" s="90">
        <f>IF(G101="ja",1,0)</f>
        <v>0</v>
      </c>
      <c r="G101" s="128" t="s">
        <v>136</v>
      </c>
      <c r="H101" s="86"/>
    </row>
    <row r="102" spans="1:8" ht="14.85" customHeight="1" x14ac:dyDescent="0.35">
      <c r="A102" s="3"/>
      <c r="B102" s="79"/>
      <c r="C102" s="20"/>
      <c r="D102" s="72"/>
      <c r="E102" s="72"/>
      <c r="F102" s="76"/>
      <c r="G102" s="91"/>
      <c r="H102" s="92"/>
    </row>
    <row r="103" spans="1:8" ht="45" x14ac:dyDescent="0.3">
      <c r="A103" s="3"/>
      <c r="B103" s="79"/>
      <c r="C103" s="20"/>
      <c r="D103" s="87" t="s">
        <v>363</v>
      </c>
      <c r="E103" s="89" t="s">
        <v>132</v>
      </c>
      <c r="F103" s="90">
        <f>IF(G103="ja",1,0)</f>
        <v>0</v>
      </c>
      <c r="G103" s="130" t="s">
        <v>136</v>
      </c>
      <c r="H103" s="95"/>
    </row>
    <row r="104" spans="1:8" ht="16.5" customHeight="1" x14ac:dyDescent="0.3">
      <c r="A104" s="3"/>
      <c r="B104" s="79"/>
      <c r="C104" s="20"/>
      <c r="D104" s="71"/>
      <c r="E104" s="93"/>
      <c r="F104" s="90"/>
      <c r="G104" s="94"/>
      <c r="H104" s="95"/>
    </row>
    <row r="105" spans="1:8" x14ac:dyDescent="0.3">
      <c r="A105" s="3"/>
      <c r="B105" s="79"/>
      <c r="C105" s="20"/>
      <c r="D105" s="420" t="s">
        <v>148</v>
      </c>
      <c r="E105" s="420"/>
      <c r="F105" s="90"/>
      <c r="G105" s="94"/>
      <c r="H105" s="95"/>
    </row>
    <row r="106" spans="1:8" ht="14.85" customHeight="1" x14ac:dyDescent="0.35">
      <c r="A106" s="3"/>
      <c r="B106" s="79"/>
      <c r="C106" s="20"/>
      <c r="D106" s="75"/>
      <c r="E106" s="102"/>
      <c r="F106" s="76"/>
      <c r="G106" s="91"/>
      <c r="H106" s="92"/>
    </row>
    <row r="107" spans="1:8" ht="20.85" customHeight="1" x14ac:dyDescent="0.3">
      <c r="A107" s="6"/>
      <c r="B107" s="43">
        <f>IF(OR(F109&lt;1,F111&lt;1,F113&lt;1,F115&lt;1),0.1,1)</f>
        <v>0.1</v>
      </c>
      <c r="C107" s="44" t="s">
        <v>149</v>
      </c>
      <c r="D107" s="50"/>
      <c r="E107" s="51"/>
      <c r="F107" s="46"/>
      <c r="G107" s="47"/>
      <c r="H107" s="48"/>
    </row>
    <row r="108" spans="1:8" ht="20.85" customHeight="1" x14ac:dyDescent="0.3">
      <c r="A108" s="3"/>
      <c r="B108" s="103"/>
      <c r="C108" s="104"/>
      <c r="D108" s="105"/>
      <c r="E108" s="106"/>
      <c r="F108" s="82"/>
      <c r="G108" s="83"/>
      <c r="H108" s="84"/>
    </row>
    <row r="109" spans="1:8" ht="60" x14ac:dyDescent="0.3">
      <c r="A109" s="3"/>
      <c r="B109" s="103"/>
      <c r="C109" s="103"/>
      <c r="D109" s="75" t="s">
        <v>364</v>
      </c>
      <c r="E109" s="85" t="s">
        <v>365</v>
      </c>
      <c r="F109" s="76">
        <f>Maatregelen!I53+Maatregelen!I54</f>
        <v>0</v>
      </c>
      <c r="G109" s="76" t="s">
        <v>326</v>
      </c>
      <c r="H109" s="86"/>
    </row>
    <row r="110" spans="1:8" ht="14.85" customHeight="1" x14ac:dyDescent="0.3">
      <c r="A110" s="3"/>
      <c r="B110" s="103"/>
      <c r="C110" s="103"/>
      <c r="D110" s="75"/>
      <c r="E110" s="85"/>
      <c r="F110" s="76"/>
      <c r="G110" s="76"/>
      <c r="H110" s="86"/>
    </row>
    <row r="111" spans="1:8" ht="45" x14ac:dyDescent="0.3">
      <c r="A111" s="3"/>
      <c r="B111" s="103"/>
      <c r="C111" s="103"/>
      <c r="D111" s="87" t="s">
        <v>366</v>
      </c>
      <c r="E111" s="85" t="s">
        <v>367</v>
      </c>
      <c r="F111" s="76">
        <f>Maatregelen!I64</f>
        <v>0</v>
      </c>
      <c r="G111" s="76" t="s">
        <v>326</v>
      </c>
      <c r="H111" s="86"/>
    </row>
    <row r="112" spans="1:8" ht="14.85" customHeight="1" x14ac:dyDescent="0.35">
      <c r="A112" s="3"/>
      <c r="B112" s="103"/>
      <c r="C112" s="103"/>
      <c r="D112" s="87"/>
      <c r="E112" s="85"/>
      <c r="F112" s="76"/>
      <c r="G112" s="91"/>
      <c r="H112" s="92"/>
    </row>
    <row r="113" spans="1:8" ht="30" x14ac:dyDescent="0.3">
      <c r="A113" s="3"/>
      <c r="B113" s="103"/>
      <c r="C113" s="103"/>
      <c r="D113" s="88" t="s">
        <v>368</v>
      </c>
      <c r="E113" s="85" t="s">
        <v>369</v>
      </c>
      <c r="F113" s="76">
        <f>SUM(Maatregelen!I53*35)+(Maatregelen!I54*20)+(Maatregelen!I55*15)+(Maatregelen!I56*35)+(Maatregelen!I57*20)+(Maatregelen!I58*15)</f>
        <v>0</v>
      </c>
      <c r="G113" s="76" t="s">
        <v>326</v>
      </c>
      <c r="H113" s="86"/>
    </row>
    <row r="114" spans="1:8" ht="14.85" customHeight="1" x14ac:dyDescent="0.35">
      <c r="A114" s="3"/>
      <c r="B114" s="79"/>
      <c r="C114" s="20"/>
      <c r="D114" s="72"/>
      <c r="E114" s="85"/>
      <c r="F114" s="76"/>
      <c r="G114" s="91"/>
      <c r="H114" s="92"/>
    </row>
    <row r="115" spans="1:8" ht="45" x14ac:dyDescent="0.3">
      <c r="A115" s="3"/>
      <c r="B115" s="79"/>
      <c r="C115" s="20"/>
      <c r="D115" s="88" t="s">
        <v>370</v>
      </c>
      <c r="E115" s="85" t="s">
        <v>303</v>
      </c>
      <c r="F115" s="90">
        <f>IF(G115="ja",1,0)</f>
        <v>0</v>
      </c>
      <c r="G115" s="130" t="s">
        <v>136</v>
      </c>
      <c r="H115" s="95"/>
    </row>
    <row r="116" spans="1:8" ht="16.5" customHeight="1" x14ac:dyDescent="0.3">
      <c r="A116" s="3"/>
      <c r="B116" s="79"/>
      <c r="C116" s="20"/>
      <c r="D116" s="71"/>
      <c r="E116" s="93"/>
      <c r="F116" s="90"/>
      <c r="G116" s="94"/>
      <c r="H116" s="95"/>
    </row>
    <row r="117" spans="1:8" x14ac:dyDescent="0.3">
      <c r="A117" s="3"/>
      <c r="B117" s="79"/>
      <c r="C117" s="20"/>
      <c r="D117" s="420" t="s">
        <v>150</v>
      </c>
      <c r="E117" s="420"/>
      <c r="F117" s="90"/>
      <c r="G117" s="94"/>
      <c r="H117" s="95"/>
    </row>
    <row r="118" spans="1:8" ht="14.25" customHeight="1" x14ac:dyDescent="0.35">
      <c r="A118" s="3"/>
      <c r="B118" s="79"/>
      <c r="C118" s="20"/>
      <c r="D118" s="75"/>
      <c r="E118" s="102"/>
      <c r="F118" s="76"/>
      <c r="G118" s="91"/>
      <c r="H118" s="92"/>
    </row>
    <row r="119" spans="1:8" ht="21.6" customHeight="1" x14ac:dyDescent="0.3">
      <c r="A119" s="6"/>
      <c r="B119" s="52">
        <f>IF(OR(F121&lt;1,F123&lt;1,F125&lt;1,F127&lt;1),0.1,1)</f>
        <v>0.1</v>
      </c>
      <c r="C119" s="44" t="s">
        <v>151</v>
      </c>
      <c r="D119" s="45"/>
      <c r="E119" s="53"/>
      <c r="F119" s="46"/>
      <c r="G119" s="47"/>
      <c r="H119" s="48"/>
    </row>
    <row r="120" spans="1:8" ht="14.85" customHeight="1" x14ac:dyDescent="0.3">
      <c r="A120" s="3"/>
      <c r="B120" s="79"/>
      <c r="C120" s="79"/>
      <c r="D120" s="80"/>
      <c r="E120" s="81"/>
      <c r="F120" s="82"/>
      <c r="G120" s="83"/>
      <c r="H120" s="84"/>
    </row>
    <row r="121" spans="1:8" ht="75" x14ac:dyDescent="0.3">
      <c r="A121" s="3"/>
      <c r="B121" s="79"/>
      <c r="C121" s="79"/>
      <c r="D121" s="75" t="s">
        <v>371</v>
      </c>
      <c r="E121" s="85" t="s">
        <v>372</v>
      </c>
      <c r="F121" s="76">
        <f>SUM(Maatregelen!I32+Maatregelen!I40+Maatregelen!I43+Maatregelen!I64)</f>
        <v>0</v>
      </c>
      <c r="G121" s="76" t="s">
        <v>143</v>
      </c>
      <c r="H121" s="86"/>
    </row>
    <row r="122" spans="1:8" ht="14.85" customHeight="1" x14ac:dyDescent="0.3">
      <c r="A122" s="3"/>
      <c r="B122" s="79"/>
      <c r="C122" s="20"/>
      <c r="D122" s="75"/>
      <c r="E122" s="85"/>
      <c r="F122" s="76"/>
      <c r="G122" s="76"/>
      <c r="H122" s="86"/>
    </row>
    <row r="123" spans="1:8" ht="75" x14ac:dyDescent="0.3">
      <c r="A123" s="3"/>
      <c r="B123" s="79"/>
      <c r="C123" s="20"/>
      <c r="D123" s="87" t="s">
        <v>373</v>
      </c>
      <c r="E123" s="85" t="s">
        <v>372</v>
      </c>
      <c r="F123" s="76">
        <f>SUM(Maatregelen!I32+Maatregelen!I40+Maatregelen!I43+Maatregelen!I64)</f>
        <v>0</v>
      </c>
      <c r="G123" s="76" t="s">
        <v>326</v>
      </c>
      <c r="H123" s="86"/>
    </row>
    <row r="124" spans="1:8" ht="14.85" customHeight="1" x14ac:dyDescent="0.35">
      <c r="A124" s="3"/>
      <c r="B124" s="79"/>
      <c r="C124" s="20"/>
      <c r="D124" s="87"/>
      <c r="E124" s="85"/>
      <c r="F124" s="76"/>
      <c r="G124" s="91"/>
      <c r="H124" s="92"/>
    </row>
    <row r="125" spans="1:8" ht="45" x14ac:dyDescent="0.3">
      <c r="A125" s="3"/>
      <c r="B125" s="79"/>
      <c r="C125" s="20"/>
      <c r="D125" s="88" t="s">
        <v>374</v>
      </c>
      <c r="E125" s="85" t="s">
        <v>375</v>
      </c>
      <c r="F125" s="76">
        <f>Maatregelen!I43</f>
        <v>0</v>
      </c>
      <c r="G125" s="76" t="s">
        <v>326</v>
      </c>
      <c r="H125" s="86"/>
    </row>
    <row r="126" spans="1:8" ht="14.85" customHeight="1" x14ac:dyDescent="0.35">
      <c r="A126" s="3"/>
      <c r="B126" s="79"/>
      <c r="C126" s="20"/>
      <c r="D126" s="72"/>
      <c r="E126" s="85"/>
      <c r="F126" s="76"/>
      <c r="G126" s="76"/>
      <c r="H126" s="92"/>
    </row>
    <row r="127" spans="1:8" ht="30" x14ac:dyDescent="0.3">
      <c r="A127" s="3"/>
      <c r="B127" s="79"/>
      <c r="C127" s="20"/>
      <c r="D127" s="88" t="s">
        <v>376</v>
      </c>
      <c r="E127" s="85" t="s">
        <v>377</v>
      </c>
      <c r="F127" s="76">
        <f>Maatregelen!I40</f>
        <v>0</v>
      </c>
      <c r="G127" s="76" t="s">
        <v>326</v>
      </c>
      <c r="H127" s="86"/>
    </row>
    <row r="128" spans="1:8" ht="16.5" customHeight="1" x14ac:dyDescent="0.3">
      <c r="A128" s="3"/>
      <c r="B128" s="79"/>
      <c r="C128" s="20"/>
      <c r="D128" s="71"/>
      <c r="E128" s="93"/>
      <c r="F128" s="90"/>
      <c r="G128" s="94"/>
      <c r="H128" s="95"/>
    </row>
    <row r="129" spans="1:8" x14ac:dyDescent="0.3">
      <c r="A129" s="3"/>
      <c r="B129" s="79"/>
      <c r="C129" s="20"/>
      <c r="D129" s="420" t="s">
        <v>152</v>
      </c>
      <c r="E129" s="420"/>
      <c r="F129" s="90"/>
      <c r="G129" s="94"/>
      <c r="H129" s="95"/>
    </row>
    <row r="130" spans="1:8" ht="14.85" customHeight="1" x14ac:dyDescent="0.35">
      <c r="A130" s="3"/>
      <c r="B130" s="79"/>
      <c r="C130" s="20"/>
      <c r="D130" s="75"/>
      <c r="E130" s="102"/>
      <c r="F130" s="76"/>
      <c r="G130" s="91"/>
      <c r="H130" s="92"/>
    </row>
    <row r="131" spans="1:8" ht="21.6" customHeight="1" x14ac:dyDescent="0.3">
      <c r="A131" s="6"/>
      <c r="B131" s="43">
        <f>IF(OR(F133&lt;1,F135&lt;1,F137&lt;0,F139=0),0.1,1)</f>
        <v>0.1</v>
      </c>
      <c r="C131" s="44" t="s">
        <v>153</v>
      </c>
      <c r="D131" s="45"/>
      <c r="E131" s="53"/>
      <c r="F131" s="46"/>
      <c r="G131" s="47"/>
      <c r="H131" s="48"/>
    </row>
    <row r="132" spans="1:8" ht="14.85" customHeight="1" x14ac:dyDescent="0.3">
      <c r="A132" s="3"/>
      <c r="B132" s="79"/>
      <c r="C132" s="80"/>
      <c r="D132" s="80"/>
      <c r="E132" s="81"/>
      <c r="F132" s="82"/>
      <c r="G132" s="83"/>
      <c r="H132" s="84"/>
    </row>
    <row r="133" spans="1:8" ht="45" x14ac:dyDescent="0.3">
      <c r="A133" s="3"/>
      <c r="B133" s="79"/>
      <c r="C133" s="20"/>
      <c r="D133" s="75" t="s">
        <v>378</v>
      </c>
      <c r="E133" s="85" t="s">
        <v>379</v>
      </c>
      <c r="F133" s="76">
        <f>Maatregelen!I64</f>
        <v>0</v>
      </c>
      <c r="G133" s="76" t="s">
        <v>326</v>
      </c>
      <c r="H133" s="86"/>
    </row>
    <row r="134" spans="1:8" ht="14.85" customHeight="1" x14ac:dyDescent="0.3">
      <c r="A134" s="3"/>
      <c r="B134" s="79"/>
      <c r="C134" s="20"/>
      <c r="D134" s="75"/>
      <c r="E134" s="85"/>
      <c r="F134" s="76"/>
      <c r="G134" s="76"/>
      <c r="H134" s="86"/>
    </row>
    <row r="135" spans="1:8" ht="60" x14ac:dyDescent="0.3">
      <c r="A135" s="3"/>
      <c r="B135" s="79"/>
      <c r="C135" s="20"/>
      <c r="D135" s="87" t="s">
        <v>380</v>
      </c>
      <c r="E135" s="85" t="s">
        <v>414</v>
      </c>
      <c r="F135" s="76">
        <f>SUM(Maatregelen!I26+Maatregelen!I27+Maatregelen!I28+Maatregelen!I29+Maatregelen!I34+Maatregelen!I63+Maatregelen!I64)</f>
        <v>0</v>
      </c>
      <c r="G135" s="76" t="s">
        <v>326</v>
      </c>
      <c r="H135" s="86"/>
    </row>
    <row r="136" spans="1:8" ht="14.85" customHeight="1" x14ac:dyDescent="0.3">
      <c r="A136" s="3"/>
      <c r="B136" s="79"/>
      <c r="C136" s="20"/>
      <c r="D136" s="87"/>
      <c r="E136" s="85"/>
      <c r="F136" s="76"/>
      <c r="G136" s="76"/>
      <c r="H136" s="86"/>
    </row>
    <row r="137" spans="1:8" ht="30" x14ac:dyDescent="0.3">
      <c r="A137" s="3"/>
      <c r="B137" s="79"/>
      <c r="C137" s="20"/>
      <c r="D137" s="88" t="s">
        <v>381</v>
      </c>
      <c r="E137" s="89" t="s">
        <v>132</v>
      </c>
      <c r="F137" s="90">
        <f>IF(G137="ja",1,0)</f>
        <v>0</v>
      </c>
      <c r="G137" s="130" t="s">
        <v>136</v>
      </c>
      <c r="H137" s="86"/>
    </row>
    <row r="138" spans="1:8" ht="14.85" customHeight="1" x14ac:dyDescent="0.35">
      <c r="A138" s="3"/>
      <c r="B138" s="79"/>
      <c r="C138" s="20"/>
      <c r="D138" s="72"/>
      <c r="E138" s="72"/>
      <c r="F138" s="76"/>
      <c r="G138" s="91"/>
      <c r="H138" s="92"/>
    </row>
    <row r="139" spans="1:8" ht="45" x14ac:dyDescent="0.3">
      <c r="A139" s="3"/>
      <c r="B139" s="79"/>
      <c r="C139" s="20"/>
      <c r="D139" s="88" t="s">
        <v>382</v>
      </c>
      <c r="E139" s="89" t="s">
        <v>132</v>
      </c>
      <c r="F139" s="90">
        <f>IF(G139="ja",1,0)</f>
        <v>0</v>
      </c>
      <c r="G139" s="128" t="s">
        <v>136</v>
      </c>
      <c r="H139" s="95"/>
    </row>
    <row r="140" spans="1:8" ht="16.5" customHeight="1" x14ac:dyDescent="0.3">
      <c r="A140" s="3"/>
      <c r="B140" s="79"/>
      <c r="C140" s="20"/>
      <c r="D140" s="71"/>
      <c r="E140" s="93"/>
      <c r="F140" s="90"/>
      <c r="G140" s="94"/>
      <c r="H140" s="95"/>
    </row>
    <row r="141" spans="1:8" x14ac:dyDescent="0.3">
      <c r="A141" s="3"/>
      <c r="B141" s="79"/>
      <c r="C141" s="20"/>
      <c r="D141" s="420" t="s">
        <v>154</v>
      </c>
      <c r="E141" s="420"/>
      <c r="F141" s="90"/>
      <c r="G141" s="94"/>
      <c r="H141" s="95"/>
    </row>
    <row r="142" spans="1:8" ht="14.85" customHeight="1" thickBot="1" x14ac:dyDescent="0.4">
      <c r="A142" s="56"/>
      <c r="B142" s="96"/>
      <c r="C142" s="57"/>
      <c r="D142" s="97"/>
      <c r="E142" s="98"/>
      <c r="F142" s="99"/>
      <c r="G142" s="100"/>
      <c r="H142" s="101"/>
    </row>
  </sheetData>
  <sheetProtection algorithmName="SHA-512" hashValue="kyMOhsM+cQ+PoBn/tfvbaI7tsnSXdNWzRIrBH/blv/GyGwXLIfKqqXoxytqULckB4HQYNDteKuYbS6z9VXESBQ==" saltValue="Uu06bEP6xs4ZxBIE2t+y+w==" spinCount="100000" sheet="1" objects="1" scenarios="1"/>
  <mergeCells count="16">
    <mergeCell ref="B5:H6"/>
    <mergeCell ref="B1:D4"/>
    <mergeCell ref="B8:G11"/>
    <mergeCell ref="F12:G12"/>
    <mergeCell ref="B7:C7"/>
    <mergeCell ref="D23:E23"/>
    <mergeCell ref="D47:E47"/>
    <mergeCell ref="D59:E59"/>
    <mergeCell ref="D71:E71"/>
    <mergeCell ref="D81:E81"/>
    <mergeCell ref="D35:G35"/>
    <mergeCell ref="D93:E93"/>
    <mergeCell ref="D105:E105"/>
    <mergeCell ref="D117:E117"/>
    <mergeCell ref="D129:E129"/>
    <mergeCell ref="D141:E141"/>
  </mergeCells>
  <conditionalFormatting sqref="B1">
    <cfRule type="containsText" dxfId="37" priority="64" operator="containsText" text="Vul in">
      <formula>NOT(ISERROR(SEARCH("Vul in",B1)))</formula>
    </cfRule>
  </conditionalFormatting>
  <conditionalFormatting sqref="G21:G33">
    <cfRule type="containsText" dxfId="36" priority="3" operator="containsText" text="Vul in">
      <formula>NOT(ISERROR(SEARCH("Vul in",G21)))</formula>
    </cfRule>
  </conditionalFormatting>
  <conditionalFormatting sqref="G43">
    <cfRule type="containsText" dxfId="33" priority="34" operator="containsText" text="Vul in">
      <formula>NOT(ISERROR(SEARCH("Vul in",G43)))</formula>
    </cfRule>
  </conditionalFormatting>
  <conditionalFormatting sqref="G67">
    <cfRule type="containsText" dxfId="31" priority="31" operator="containsText" text="Vul in">
      <formula>NOT(ISERROR(SEARCH("Vul in",G67)))</formula>
    </cfRule>
  </conditionalFormatting>
  <conditionalFormatting sqref="G79">
    <cfRule type="containsText" dxfId="29" priority="28" operator="containsText" text="Vul in">
      <formula>NOT(ISERROR(SEARCH("Vul in",G79)))</formula>
    </cfRule>
  </conditionalFormatting>
  <conditionalFormatting sqref="G101">
    <cfRule type="containsText" dxfId="27" priority="25" operator="containsText" text="Vul in">
      <formula>NOT(ISERROR(SEARCH("Vul in",G101)))</formula>
    </cfRule>
  </conditionalFormatting>
  <conditionalFormatting sqref="G137">
    <cfRule type="containsText" dxfId="26" priority="19" operator="containsText" text="Vul in">
      <formula>NOT(ISERROR(SEARCH("Vul in",G137)))</formula>
    </cfRule>
  </conditionalFormatting>
  <conditionalFormatting sqref="G21:H23">
    <cfRule type="containsText" dxfId="23" priority="150" operator="containsText" text="Vul in">
      <formula>NOT(ISERROR(SEARCH("Vul in",G21)))</formula>
    </cfRule>
  </conditionalFormatting>
  <conditionalFormatting sqref="G33:H34 H35">
    <cfRule type="containsText" dxfId="21" priority="12" operator="containsText" text="Vul in">
      <formula>NOT(ISERROR(SEARCH("Vul in",G33)))</formula>
    </cfRule>
  </conditionalFormatting>
  <conditionalFormatting sqref="G45:H47">
    <cfRule type="containsText" dxfId="19" priority="61" operator="containsText" text="Vul in">
      <formula>NOT(ISERROR(SEARCH("Vul in",G45)))</formula>
    </cfRule>
  </conditionalFormatting>
  <conditionalFormatting sqref="G55:H55">
    <cfRule type="containsText" dxfId="17" priority="148" operator="containsText" text="Vul in">
      <formula>NOT(ISERROR(SEARCH("Vul in",G55)))</formula>
    </cfRule>
  </conditionalFormatting>
  <conditionalFormatting sqref="G57:H59">
    <cfRule type="containsText" dxfId="15" priority="58" operator="containsText" text="Vul in">
      <formula>NOT(ISERROR(SEARCH("Vul in",G57)))</formula>
    </cfRule>
  </conditionalFormatting>
  <conditionalFormatting sqref="G69:H71">
    <cfRule type="containsText" dxfId="14" priority="55" operator="containsText" text="Vul in">
      <formula>NOT(ISERROR(SEARCH("Vul in",G69)))</formula>
    </cfRule>
  </conditionalFormatting>
  <conditionalFormatting sqref="G80:H81">
    <cfRule type="containsText" dxfId="11" priority="52" operator="containsText" text="Vul in">
      <formula>NOT(ISERROR(SEARCH("Vul in",G80)))</formula>
    </cfRule>
  </conditionalFormatting>
  <conditionalFormatting sqref="G91:H93">
    <cfRule type="containsText" dxfId="10" priority="49" operator="containsText" text="Vul in">
      <formula>NOT(ISERROR(SEARCH("Vul in",G91)))</formula>
    </cfRule>
  </conditionalFormatting>
  <conditionalFormatting sqref="G103:H105">
    <cfRule type="containsText" dxfId="7" priority="46" operator="containsText" text="Vul in">
      <formula>NOT(ISERROR(SEARCH("Vul in",G103)))</formula>
    </cfRule>
  </conditionalFormatting>
  <conditionalFormatting sqref="G115:H117">
    <cfRule type="containsText" dxfId="6" priority="43" operator="containsText" text="Vul in">
      <formula>NOT(ISERROR(SEARCH("Vul in",G115)))</formula>
    </cfRule>
  </conditionalFormatting>
  <conditionalFormatting sqref="G128:H129">
    <cfRule type="containsText" dxfId="4" priority="40" operator="containsText" text="Vul in">
      <formula>NOT(ISERROR(SEARCH("Vul in",G128)))</formula>
    </cfRule>
  </conditionalFormatting>
  <conditionalFormatting sqref="G139:H141">
    <cfRule type="containsText" dxfId="2" priority="37" operator="containsText" text="Vul in">
      <formula>NOT(ISERROR(SEARCH("Vul in",G139)))</formula>
    </cfRule>
  </conditionalFormatting>
  <conditionalFormatting sqref="Q1:XFD1 O2:XFD4">
    <cfRule type="containsText" dxfId="0" priority="63" operator="containsText" text="Vul in">
      <formula>NOT(ISERROR(SEARCH("Vul in",O1)))</formula>
    </cfRule>
  </conditionalFormatting>
  <pageMargins left="0.7" right="0.7" top="0.75" bottom="0.75" header="0.3" footer="0.3"/>
  <pageSetup paperSize="9" scale="65" fitToWidth="0"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74" id="{00000000-000E-0000-0200-000003000000}">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B13</xm:sqref>
        </x14:conditionalFormatting>
        <x14:conditionalFormatting xmlns:xm="http://schemas.microsoft.com/office/excel/2006/main">
          <x14:cfRule type="iconSet" priority="10" id="{FCF3E01F-6D73-41CB-9EAB-69D6AC270B1D}">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B25</xm:sqref>
        </x14:conditionalFormatting>
        <x14:conditionalFormatting xmlns:xm="http://schemas.microsoft.com/office/excel/2006/main">
          <x14:cfRule type="iconSet" priority="73" id="{4E8AD50B-38A3-4501-916C-35E4BADA799C}">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B37</xm:sqref>
        </x14:conditionalFormatting>
        <x14:conditionalFormatting xmlns:xm="http://schemas.microsoft.com/office/excel/2006/main">
          <x14:cfRule type="iconSet" priority="72" id="{4776882C-A4EF-422B-928E-A78B20F9A124}">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B49</xm:sqref>
        </x14:conditionalFormatting>
        <x14:conditionalFormatting xmlns:xm="http://schemas.microsoft.com/office/excel/2006/main">
          <x14:cfRule type="iconSet" priority="71" id="{9DD3EDCB-C806-4C3A-B1AC-380AAC53D7D1}">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B61</xm:sqref>
        </x14:conditionalFormatting>
        <x14:conditionalFormatting xmlns:xm="http://schemas.microsoft.com/office/excel/2006/main">
          <x14:cfRule type="iconSet" priority="70" id="{261A44D4-175F-4DEF-8B99-B217868B741F}">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B73</xm:sqref>
        </x14:conditionalFormatting>
        <x14:conditionalFormatting xmlns:xm="http://schemas.microsoft.com/office/excel/2006/main">
          <x14:cfRule type="iconSet" priority="69" id="{8456FDC3-A3BF-4E62-ACC4-2577D61A5B0F}">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B83</xm:sqref>
        </x14:conditionalFormatting>
        <x14:conditionalFormatting xmlns:xm="http://schemas.microsoft.com/office/excel/2006/main">
          <x14:cfRule type="iconSet" priority="68" id="{48C88291-6284-47AC-9FCA-CC70CF7E5930}">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B95</xm:sqref>
        </x14:conditionalFormatting>
        <x14:conditionalFormatting xmlns:xm="http://schemas.microsoft.com/office/excel/2006/main">
          <x14:cfRule type="iconSet" priority="67" id="{17785D56-3F3C-46E9-8632-223817A59626}">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B107</xm:sqref>
        </x14:conditionalFormatting>
        <x14:conditionalFormatting xmlns:xm="http://schemas.microsoft.com/office/excel/2006/main">
          <x14:cfRule type="iconSet" priority="66" id="{B93BCC5D-EACF-498C-BC39-E745B075D6DB}">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B119</xm:sqref>
        </x14:conditionalFormatting>
        <x14:conditionalFormatting xmlns:xm="http://schemas.microsoft.com/office/excel/2006/main">
          <x14:cfRule type="iconSet" priority="65" id="{FB4B4A26-9866-4F73-8AE8-C9F20099D820}">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B131</xm:sqref>
        </x14:conditionalFormatting>
        <x14:conditionalFormatting xmlns:xm="http://schemas.microsoft.com/office/excel/2006/main">
          <x14:cfRule type="iconSet" priority="15" id="{00000000-000E-0000-0300-000003000000}">
            <x14:iconSet iconSet="3Symbols" custom="1">
              <x14:cfvo type="percent">
                <xm:f>0</xm:f>
              </x14:cfvo>
              <x14:cfvo type="num">
                <xm:f>0</xm:f>
              </x14:cfvo>
              <x14:cfvo type="num">
                <xm:f>1</xm:f>
              </x14:cfvo>
              <x14:cfIcon iconSet="3Symbols" iconId="0"/>
              <x14:cfIcon iconSet="3Symbols" iconId="0"/>
              <x14:cfIcon iconSet="3Symbols" iconId="2"/>
            </x14:iconSet>
          </x14:cfRule>
          <xm:sqref>F15</xm:sqref>
        </x14:conditionalFormatting>
        <x14:conditionalFormatting xmlns:xm="http://schemas.microsoft.com/office/excel/2006/main">
          <x14:cfRule type="iconSet" priority="8" id="{2716F374-0018-413A-B438-76F39F01A023}">
            <x14:iconSet iconSet="3Symbols" custom="1">
              <x14:cfvo type="percent">
                <xm:f>0</xm:f>
              </x14:cfvo>
              <x14:cfvo type="num">
                <xm:f>0</xm:f>
              </x14:cfvo>
              <x14:cfvo type="num">
                <xm:f>1</xm:f>
              </x14:cfvo>
              <x14:cfIcon iconSet="3Symbols" iconId="0"/>
              <x14:cfIcon iconSet="3Symbols" iconId="0"/>
              <x14:cfIcon iconSet="3Symbols" iconId="2"/>
            </x14:iconSet>
          </x14:cfRule>
          <xm:sqref>F27</xm:sqref>
        </x14:conditionalFormatting>
        <x14:conditionalFormatting xmlns:xm="http://schemas.microsoft.com/office/excel/2006/main">
          <x14:cfRule type="iconSet" priority="7" id="{DFF9EC52-DCEC-4FC7-9D01-836BDC9EE99E}">
            <x14:iconSet iconSet="3Symbols" custom="1">
              <x14:cfvo type="percent">
                <xm:f>0</xm:f>
              </x14:cfvo>
              <x14:cfvo type="num">
                <xm:f>0</xm:f>
              </x14:cfvo>
              <x14:cfvo type="num">
                <xm:f>1</xm:f>
              </x14:cfvo>
              <x14:cfIcon iconSet="3Symbols" iconId="0"/>
              <x14:cfIcon iconSet="3Symbols" iconId="0"/>
              <x14:cfIcon iconSet="3Symbols" iconId="2"/>
            </x14:iconSet>
          </x14:cfRule>
          <xm:sqref>F29</xm:sqref>
        </x14:conditionalFormatting>
        <x14:conditionalFormatting xmlns:xm="http://schemas.microsoft.com/office/excel/2006/main">
          <x14:cfRule type="iconSet" priority="1" id="{A2D660C5-5DB3-4000-9D1B-01A05697B245}">
            <x14:iconSet iconSet="3Symbols" showValue="0" custom="1">
              <x14:cfvo type="percent">
                <xm:f>0</xm:f>
              </x14:cfvo>
              <x14:cfvo type="num">
                <xm:f>0</xm:f>
              </x14:cfvo>
              <x14:cfvo type="num">
                <xm:f>1</xm:f>
              </x14:cfvo>
              <x14:cfIcon iconSet="3Symbols" iconId="0"/>
              <x14:cfIcon iconSet="3Symbols" iconId="0"/>
              <x14:cfIcon iconSet="3Symbols" iconId="2"/>
            </x14:iconSet>
          </x14:cfRule>
          <xm:sqref>F31</xm:sqref>
        </x14:conditionalFormatting>
        <x14:conditionalFormatting xmlns:xm="http://schemas.microsoft.com/office/excel/2006/main">
          <x14:cfRule type="iconSet" priority="9" id="{A7D74AA7-FDB3-4374-840C-17618A5D99A7}">
            <x14:iconSet iconSet="3Symbols" showValue="0" custom="1">
              <x14:cfvo type="percent">
                <xm:f>0</xm:f>
              </x14:cfvo>
              <x14:cfvo type="num">
                <xm:f>0</xm:f>
              </x14:cfvo>
              <x14:cfvo type="num">
                <xm:f>1</xm:f>
              </x14:cfvo>
              <x14:cfIcon iconSet="3Symbols" iconId="0"/>
              <x14:cfIcon iconSet="3Symbols" iconId="0"/>
              <x14:cfIcon iconSet="3Symbols" iconId="2"/>
            </x14:iconSet>
          </x14:cfRule>
          <xm:sqref>F33</xm:sqref>
        </x14:conditionalFormatting>
        <x14:conditionalFormatting xmlns:xm="http://schemas.microsoft.com/office/excel/2006/main">
          <x14:cfRule type="iconSet" priority="16" id="{AEC0293A-F6D6-46B3-9714-9239E9416133}">
            <x14:iconSet iconSet="3Symbols" showValue="0" custom="1">
              <x14:cfvo type="percent">
                <xm:f>0</xm:f>
              </x14:cfvo>
              <x14:cfvo type="num">
                <xm:f>0</xm:f>
              </x14:cfvo>
              <x14:cfvo type="num">
                <xm:f>1</xm:f>
              </x14:cfvo>
              <x14:cfIcon iconSet="3Symbols" iconId="0"/>
              <x14:cfIcon iconSet="3Symbols" iconId="0"/>
              <x14:cfIcon iconSet="3Symbols" iconId="2"/>
            </x14:iconSet>
          </x14:cfRule>
          <xm:sqref>F79 F21 F43 F45 F55 F57 F67 F69 F91 F101 F103 F115 F137 F139</xm:sqref>
        </x14:conditionalFormatting>
        <x14:conditionalFormatting xmlns:xm="http://schemas.microsoft.com/office/excel/2006/main">
          <x14:cfRule type="iconSet" priority="14" id="{2F000913-43E2-4C2A-BD77-0CBF93C4C587}">
            <x14:iconSet iconSet="3Symbols" custom="1">
              <x14:cfvo type="percent">
                <xm:f>0</xm:f>
              </x14:cfvo>
              <x14:cfvo type="num">
                <xm:f>0</xm:f>
              </x14:cfvo>
              <x14:cfvo type="num">
                <xm:f>1</xm:f>
              </x14:cfvo>
              <x14:cfIcon iconSet="3Symbols" iconId="0"/>
              <x14:cfIcon iconSet="3Symbols" iconId="0"/>
              <x14:cfIcon iconSet="3Symbols" iconId="2"/>
            </x14:iconSet>
          </x14:cfRule>
          <xm:sqref>F85 F17 F19 F39 F41 F51 F53 F63 F65 F75 F77 F87 F89 F97 F99 F109 F111 F121 F123 F125 F127 F133 F135</xm:sqref>
        </x14:conditionalFormatting>
        <x14:conditionalFormatting xmlns:xm="http://schemas.microsoft.com/office/excel/2006/main">
          <x14:cfRule type="iconSet" priority="13" id="{5D11CC67-00FA-466B-BC9B-B97AE41AA993}">
            <x14:iconSet iconSet="3Symbols" custom="1">
              <x14:cfvo type="percent">
                <xm:f>0</xm:f>
              </x14:cfvo>
              <x14:cfvo type="num">
                <xm:f>0</xm:f>
              </x14:cfvo>
              <x14:cfvo type="num">
                <xm:f>1</xm:f>
              </x14:cfvo>
              <x14:cfIcon iconSet="3Symbols" iconId="0"/>
              <x14:cfIcon iconSet="3Symbols" iconId="0"/>
              <x14:cfIcon iconSet="3Symbols" iconId="2"/>
            </x14:iconSet>
          </x14:cfRule>
          <xm:sqref>F113</xm:sqref>
        </x14:conditionalFormatting>
        <x14:conditionalFormatting xmlns:xm="http://schemas.microsoft.com/office/excel/2006/main">
          <x14:cfRule type="containsText" priority="2" operator="containsText" id="{9FFC927B-C10A-44B4-B49F-68C91737FD12}">
            <xm:f>NOT(ISERROR(SEARCH("-",G31)))</xm:f>
            <xm:f>"-"</xm:f>
            <x14:dxf>
              <font>
                <color theme="1"/>
              </font>
              <fill>
                <patternFill>
                  <bgColor theme="0"/>
                </patternFill>
              </fill>
            </x14:dxf>
          </x14:cfRule>
          <xm:sqref>G31</xm:sqref>
        </x14:conditionalFormatting>
        <x14:conditionalFormatting xmlns:xm="http://schemas.microsoft.com/office/excel/2006/main">
          <x14:cfRule type="containsText" priority="33" operator="containsText" id="{0A23512A-3EF1-4695-A495-46A9B6D0DF52}">
            <xm:f>NOT(ISERROR(SEARCH("-",G43)))</xm:f>
            <xm:f>"-"</xm:f>
            <x14:dxf>
              <font>
                <color theme="1"/>
              </font>
              <fill>
                <patternFill>
                  <bgColor theme="0"/>
                </patternFill>
              </fill>
            </x14:dxf>
          </x14:cfRule>
          <xm:sqref>G43</xm:sqref>
        </x14:conditionalFormatting>
        <x14:conditionalFormatting xmlns:xm="http://schemas.microsoft.com/office/excel/2006/main">
          <x14:cfRule type="containsText" priority="30" operator="containsText" id="{8F64CA76-0479-4EDE-B543-1CC08F6D24CF}">
            <xm:f>NOT(ISERROR(SEARCH("-",G67)))</xm:f>
            <xm:f>"-"</xm:f>
            <x14:dxf>
              <font>
                <color theme="1"/>
              </font>
              <fill>
                <patternFill>
                  <bgColor theme="0"/>
                </patternFill>
              </fill>
            </x14:dxf>
          </x14:cfRule>
          <xm:sqref>G67</xm:sqref>
        </x14:conditionalFormatting>
        <x14:conditionalFormatting xmlns:xm="http://schemas.microsoft.com/office/excel/2006/main">
          <x14:cfRule type="containsText" priority="27" operator="containsText" id="{25329629-DA5F-498B-8228-71701722DE88}">
            <xm:f>NOT(ISERROR(SEARCH("-",G79)))</xm:f>
            <xm:f>"-"</xm:f>
            <x14:dxf>
              <font>
                <color theme="1"/>
              </font>
              <fill>
                <patternFill>
                  <bgColor theme="0"/>
                </patternFill>
              </fill>
            </x14:dxf>
          </x14:cfRule>
          <xm:sqref>G79</xm:sqref>
        </x14:conditionalFormatting>
        <x14:conditionalFormatting xmlns:xm="http://schemas.microsoft.com/office/excel/2006/main">
          <x14:cfRule type="containsText" priority="24" operator="containsText" id="{75CAD583-96D5-43A3-B782-A12FADB6B4AF}">
            <xm:f>NOT(ISERROR(SEARCH("-",G101)))</xm:f>
            <xm:f>"-"</xm:f>
            <x14:dxf>
              <font>
                <color theme="1"/>
              </font>
              <fill>
                <patternFill>
                  <bgColor theme="0"/>
                </patternFill>
              </fill>
            </x14:dxf>
          </x14:cfRule>
          <xm:sqref>G101</xm:sqref>
        </x14:conditionalFormatting>
        <x14:conditionalFormatting xmlns:xm="http://schemas.microsoft.com/office/excel/2006/main">
          <x14:cfRule type="containsText" priority="18" operator="containsText" id="{E5D6548D-279A-4A89-B147-D7C70EECA21A}">
            <xm:f>NOT(ISERROR(SEARCH("-",G137)))</xm:f>
            <xm:f>"-"</xm:f>
            <x14:dxf>
              <font>
                <color theme="1"/>
              </font>
              <fill>
                <patternFill>
                  <bgColor theme="0"/>
                </patternFill>
              </fill>
            </x14:dxf>
          </x14:cfRule>
          <xm:sqref>G137</xm:sqref>
        </x14:conditionalFormatting>
        <x14:conditionalFormatting xmlns:xm="http://schemas.microsoft.com/office/excel/2006/main">
          <x14:cfRule type="containsText" priority="149" operator="containsText" id="{6E58FBE9-35AA-4667-B0AA-F311F7BBD5CC}">
            <xm:f>NOT(ISERROR(SEARCH("-",G21)))</xm:f>
            <xm:f>"-"</xm:f>
            <x14:dxf>
              <font>
                <color theme="1"/>
              </font>
              <fill>
                <patternFill>
                  <bgColor theme="0"/>
                </patternFill>
              </fill>
            </x14:dxf>
          </x14:cfRule>
          <xm:sqref>G21:H23</xm:sqref>
        </x14:conditionalFormatting>
        <x14:conditionalFormatting xmlns:xm="http://schemas.microsoft.com/office/excel/2006/main">
          <x14:cfRule type="containsText" priority="11" operator="containsText" id="{656F2D36-3D2A-42FB-BA52-B08BB8980A75}">
            <xm:f>NOT(ISERROR(SEARCH("-",G33)))</xm:f>
            <xm:f>"-"</xm:f>
            <x14:dxf>
              <font>
                <color theme="1"/>
              </font>
              <fill>
                <patternFill>
                  <bgColor theme="0"/>
                </patternFill>
              </fill>
            </x14:dxf>
          </x14:cfRule>
          <xm:sqref>G33:H34 H35</xm:sqref>
        </x14:conditionalFormatting>
        <x14:conditionalFormatting xmlns:xm="http://schemas.microsoft.com/office/excel/2006/main">
          <x14:cfRule type="containsText" priority="60" operator="containsText" id="{9021C586-7279-4516-9A7F-1C162578CB43}">
            <xm:f>NOT(ISERROR(SEARCH("-",G45)))</xm:f>
            <xm:f>"-"</xm:f>
            <x14:dxf>
              <font>
                <color theme="1"/>
              </font>
              <fill>
                <patternFill>
                  <bgColor theme="0"/>
                </patternFill>
              </fill>
            </x14:dxf>
          </x14:cfRule>
          <xm:sqref>G45:H47</xm:sqref>
        </x14:conditionalFormatting>
        <x14:conditionalFormatting xmlns:xm="http://schemas.microsoft.com/office/excel/2006/main">
          <x14:cfRule type="containsText" priority="147" operator="containsText" id="{8CCFB9A5-AAF7-4269-8E50-1A91FE563A11}">
            <xm:f>NOT(ISERROR(SEARCH("-",G55)))</xm:f>
            <xm:f>"-"</xm:f>
            <x14:dxf>
              <font>
                <color theme="1"/>
              </font>
              <fill>
                <patternFill>
                  <bgColor theme="0"/>
                </patternFill>
              </fill>
            </x14:dxf>
          </x14:cfRule>
          <xm:sqref>G55:H55</xm:sqref>
        </x14:conditionalFormatting>
        <x14:conditionalFormatting xmlns:xm="http://schemas.microsoft.com/office/excel/2006/main">
          <x14:cfRule type="containsText" priority="57" operator="containsText" id="{869077A2-9E48-40B5-8ACB-24DA139046E2}">
            <xm:f>NOT(ISERROR(SEARCH("-",G57)))</xm:f>
            <xm:f>"-"</xm:f>
            <x14:dxf>
              <font>
                <color theme="1"/>
              </font>
              <fill>
                <patternFill>
                  <bgColor theme="0"/>
                </patternFill>
              </fill>
            </x14:dxf>
          </x14:cfRule>
          <xm:sqref>G57:H59</xm:sqref>
        </x14:conditionalFormatting>
        <x14:conditionalFormatting xmlns:xm="http://schemas.microsoft.com/office/excel/2006/main">
          <x14:cfRule type="containsText" priority="54" operator="containsText" id="{DBBB1E06-E7B2-479B-B4BA-95E0C9CAF3A1}">
            <xm:f>NOT(ISERROR(SEARCH("-",G69)))</xm:f>
            <xm:f>"-"</xm:f>
            <x14:dxf>
              <font>
                <color theme="1"/>
              </font>
              <fill>
                <patternFill>
                  <bgColor theme="0"/>
                </patternFill>
              </fill>
            </x14:dxf>
          </x14:cfRule>
          <xm:sqref>G69:H71</xm:sqref>
        </x14:conditionalFormatting>
        <x14:conditionalFormatting xmlns:xm="http://schemas.microsoft.com/office/excel/2006/main">
          <x14:cfRule type="containsText" priority="51" operator="containsText" id="{ACC713D0-9186-4378-8C70-44488F548D4D}">
            <xm:f>NOT(ISERROR(SEARCH("-",G80)))</xm:f>
            <xm:f>"-"</xm:f>
            <x14:dxf>
              <font>
                <color theme="1"/>
              </font>
              <fill>
                <patternFill>
                  <bgColor theme="0"/>
                </patternFill>
              </fill>
            </x14:dxf>
          </x14:cfRule>
          <xm:sqref>G80:H81</xm:sqref>
        </x14:conditionalFormatting>
        <x14:conditionalFormatting xmlns:xm="http://schemas.microsoft.com/office/excel/2006/main">
          <x14:cfRule type="containsText" priority="48" operator="containsText" id="{C3E5AC59-876A-4617-88A5-B827D6E9308A}">
            <xm:f>NOT(ISERROR(SEARCH("-",G91)))</xm:f>
            <xm:f>"-"</xm:f>
            <x14:dxf>
              <font>
                <color theme="1"/>
              </font>
              <fill>
                <patternFill>
                  <bgColor theme="0"/>
                </patternFill>
              </fill>
            </x14:dxf>
          </x14:cfRule>
          <xm:sqref>G91:H93</xm:sqref>
        </x14:conditionalFormatting>
        <x14:conditionalFormatting xmlns:xm="http://schemas.microsoft.com/office/excel/2006/main">
          <x14:cfRule type="containsText" priority="45" operator="containsText" id="{59EC88AE-3295-4A41-9C45-018B6E6A6011}">
            <xm:f>NOT(ISERROR(SEARCH("-",G103)))</xm:f>
            <xm:f>"-"</xm:f>
            <x14:dxf>
              <font>
                <color theme="1"/>
              </font>
              <fill>
                <patternFill>
                  <bgColor theme="0"/>
                </patternFill>
              </fill>
            </x14:dxf>
          </x14:cfRule>
          <xm:sqref>G103:H105</xm:sqref>
        </x14:conditionalFormatting>
        <x14:conditionalFormatting xmlns:xm="http://schemas.microsoft.com/office/excel/2006/main">
          <x14:cfRule type="containsText" priority="42" operator="containsText" id="{828D3F0C-FADA-4C62-A4D2-260F138D3B97}">
            <xm:f>NOT(ISERROR(SEARCH("-",G115)))</xm:f>
            <xm:f>"-"</xm:f>
            <x14:dxf>
              <font>
                <color theme="1"/>
              </font>
              <fill>
                <patternFill>
                  <bgColor theme="0"/>
                </patternFill>
              </fill>
            </x14:dxf>
          </x14:cfRule>
          <xm:sqref>G115:H117</xm:sqref>
        </x14:conditionalFormatting>
        <x14:conditionalFormatting xmlns:xm="http://schemas.microsoft.com/office/excel/2006/main">
          <x14:cfRule type="containsText" priority="39" operator="containsText" id="{401103C2-8B76-471C-B20D-E9C184B790D5}">
            <xm:f>NOT(ISERROR(SEARCH("-",G128)))</xm:f>
            <xm:f>"-"</xm:f>
            <x14:dxf>
              <font>
                <color theme="1"/>
              </font>
              <fill>
                <patternFill>
                  <bgColor theme="0"/>
                </patternFill>
              </fill>
            </x14:dxf>
          </x14:cfRule>
          <xm:sqref>G128:H129</xm:sqref>
        </x14:conditionalFormatting>
        <x14:conditionalFormatting xmlns:xm="http://schemas.microsoft.com/office/excel/2006/main">
          <x14:cfRule type="containsText" priority="36" operator="containsText" id="{1DD3D4AA-E146-4102-A86D-46A104D7D52C}">
            <xm:f>NOT(ISERROR(SEARCH("-",G139)))</xm:f>
            <xm:f>"-"</xm:f>
            <x14:dxf>
              <font>
                <color theme="1"/>
              </font>
              <fill>
                <patternFill>
                  <bgColor theme="0"/>
                </patternFill>
              </fill>
            </x14:dxf>
          </x14:cfRule>
          <xm:sqref>G139:H141</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A1057AA4-61BA-409A-A525-6F318D59F09A}">
          <x14:formula1>
            <xm:f>Dropdowns!$B$3:$B$5</xm:f>
          </x14:formula1>
          <xm:sqref>H19 G21:H23 G55:H55 G45:H47 G57:H59 G80:H81 G91:H93 G137 G103:H105 G101 G128:H129 G69:H71 G115:H117 G139:H141 G43 G67 G79 H125 H113 G33:G34 H33:H35 G31:H31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ADE7-0616-4BA5-9803-3C54B2661B59}">
  <dimension ref="B2:K15"/>
  <sheetViews>
    <sheetView workbookViewId="0">
      <selection activeCell="I19" sqref="I19"/>
    </sheetView>
  </sheetViews>
  <sheetFormatPr defaultColWidth="8.625" defaultRowHeight="16.5" x14ac:dyDescent="0.3"/>
  <cols>
    <col min="1" max="6" width="8.625" style="2"/>
    <col min="7" max="7" width="14.5" style="2" customWidth="1"/>
    <col min="8" max="8" width="19.625" style="2" customWidth="1"/>
    <col min="9" max="16384" width="8.625" style="2"/>
  </cols>
  <sheetData>
    <row r="2" spans="2:11" x14ac:dyDescent="0.3">
      <c r="B2" s="162" t="s">
        <v>296</v>
      </c>
      <c r="F2" s="2" t="s">
        <v>297</v>
      </c>
      <c r="K2" s="162"/>
    </row>
    <row r="3" spans="2:11" x14ac:dyDescent="0.3">
      <c r="B3" s="16" t="s">
        <v>136</v>
      </c>
      <c r="F3" s="2" t="s">
        <v>79</v>
      </c>
      <c r="H3" s="163" t="s">
        <v>53</v>
      </c>
    </row>
    <row r="4" spans="2:11" x14ac:dyDescent="0.3">
      <c r="B4" s="2" t="s">
        <v>79</v>
      </c>
      <c r="F4" s="2" t="s">
        <v>133</v>
      </c>
      <c r="H4" s="2" t="s">
        <v>130</v>
      </c>
      <c r="I4" s="2">
        <f>'Checklist Doelsoorten'!B13</f>
        <v>0.1</v>
      </c>
      <c r="K4" s="55"/>
    </row>
    <row r="5" spans="2:11" x14ac:dyDescent="0.3">
      <c r="B5" s="2" t="s">
        <v>133</v>
      </c>
      <c r="F5" s="2" t="s">
        <v>298</v>
      </c>
      <c r="H5" s="2" t="s">
        <v>318</v>
      </c>
      <c r="I5" s="2">
        <f>'Checklist Doelsoorten'!B25</f>
        <v>0.1</v>
      </c>
      <c r="K5" s="55"/>
    </row>
    <row r="6" spans="2:11" x14ac:dyDescent="0.3">
      <c r="H6" s="2" t="s">
        <v>135</v>
      </c>
      <c r="I6" s="2">
        <f>'Checklist Doelsoorten'!B37</f>
        <v>0.1</v>
      </c>
      <c r="K6" s="55"/>
    </row>
    <row r="7" spans="2:11" x14ac:dyDescent="0.3">
      <c r="B7" s="31" t="s">
        <v>133</v>
      </c>
      <c r="H7" s="2" t="s">
        <v>138</v>
      </c>
      <c r="I7" s="2">
        <f>'Checklist Doelsoorten'!B49</f>
        <v>0.1</v>
      </c>
      <c r="K7" s="55"/>
    </row>
    <row r="8" spans="2:11" ht="15.75" customHeight="1" x14ac:dyDescent="0.3">
      <c r="B8" s="164" t="s">
        <v>81</v>
      </c>
      <c r="C8" s="165"/>
      <c r="D8" s="165"/>
      <c r="H8" s="2" t="s">
        <v>142</v>
      </c>
      <c r="I8" s="2">
        <f>'Checklist Doelsoorten'!B61</f>
        <v>0.1</v>
      </c>
      <c r="K8" s="55"/>
    </row>
    <row r="9" spans="2:11" x14ac:dyDescent="0.3">
      <c r="B9" s="31" t="s">
        <v>299</v>
      </c>
      <c r="H9" s="2" t="s">
        <v>140</v>
      </c>
      <c r="I9" s="2">
        <f>'Checklist Doelsoorten'!B73</f>
        <v>0.1</v>
      </c>
      <c r="K9" s="55"/>
    </row>
    <row r="10" spans="2:11" x14ac:dyDescent="0.3">
      <c r="B10" s="31" t="s">
        <v>79</v>
      </c>
      <c r="H10" s="2" t="s">
        <v>145</v>
      </c>
      <c r="I10" s="2">
        <f>'Checklist Doelsoorten'!B83</f>
        <v>0.1</v>
      </c>
      <c r="K10" s="55"/>
    </row>
    <row r="11" spans="2:11" x14ac:dyDescent="0.3">
      <c r="H11" s="2" t="s">
        <v>147</v>
      </c>
      <c r="I11" s="2">
        <f>'Checklist Doelsoorten'!B95</f>
        <v>0.1</v>
      </c>
      <c r="K11" s="55"/>
    </row>
    <row r="12" spans="2:11" x14ac:dyDescent="0.3">
      <c r="H12" s="2" t="s">
        <v>149</v>
      </c>
      <c r="I12" s="2">
        <f>'Checklist Doelsoorten'!B107</f>
        <v>0.1</v>
      </c>
      <c r="K12" s="55"/>
    </row>
    <row r="13" spans="2:11" x14ac:dyDescent="0.3">
      <c r="B13" s="16" t="s">
        <v>136</v>
      </c>
      <c r="H13" s="2" t="s">
        <v>151</v>
      </c>
      <c r="I13" s="131">
        <f>'Checklist Doelsoorten'!B119</f>
        <v>0.1</v>
      </c>
      <c r="K13" s="31"/>
    </row>
    <row r="14" spans="2:11" x14ac:dyDescent="0.3">
      <c r="B14" s="2" t="s">
        <v>306</v>
      </c>
      <c r="H14" s="2" t="s">
        <v>153</v>
      </c>
      <c r="I14" s="2">
        <f>'Checklist Doelsoorten'!B131</f>
        <v>0.1</v>
      </c>
    </row>
    <row r="15" spans="2:11" x14ac:dyDescent="0.3">
      <c r="B15" s="2" t="s">
        <v>307</v>
      </c>
      <c r="H15" s="2" t="s">
        <v>300</v>
      </c>
    </row>
  </sheetData>
  <sheetProtection algorithmName="SHA-512" hashValue="PTzozjvbq3oD3Q/qTku8do4Z8zAvKcvGOZTYQOC86Fg9jIr8LxpIYB6Bc7l73qALBI4lSlrSnRQH85ofonjxXA==" saltValue="PZDiRYh2Hne/Q4W14z2ya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19065c-442b-4e79-8790-d3cdb809c6b1">
      <Terms xmlns="http://schemas.microsoft.com/office/infopath/2007/PartnerControls"/>
    </lcf76f155ced4ddcb4097134ff3c332f>
    <TaxCatchAll xmlns="55de36c1-23c4-4055-9c3f-8b0bf21de7e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42ED150D0A4EAB93C39450113BC7" ma:contentTypeVersion="11" ma:contentTypeDescription="Create a new document." ma:contentTypeScope="" ma:versionID="66a59ad16d1a00bf57d51fa706c50042">
  <xsd:schema xmlns:xsd="http://www.w3.org/2001/XMLSchema" xmlns:xs="http://www.w3.org/2001/XMLSchema" xmlns:p="http://schemas.microsoft.com/office/2006/metadata/properties" xmlns:ns2="bc19065c-442b-4e79-8790-d3cdb809c6b1" xmlns:ns3="55de36c1-23c4-4055-9c3f-8b0bf21de7e1" targetNamespace="http://schemas.microsoft.com/office/2006/metadata/properties" ma:root="true" ma:fieldsID="7f3e76d4c38c2018fd86a051c0cd14db" ns2:_="" ns3:_="">
    <xsd:import namespace="bc19065c-442b-4e79-8790-d3cdb809c6b1"/>
    <xsd:import namespace="55de36c1-23c4-4055-9c3f-8b0bf21de7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19065c-442b-4e79-8790-d3cdb809c6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46dbd4f-3803-4de9-8cc1-1d91ce69ba4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de36c1-23c4-4055-9c3f-8b0bf21de7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6b68b2-1adf-42db-bee7-a2204fab5fc2}" ma:internalName="TaxCatchAll" ma:showField="CatchAllData" ma:web="55de36c1-23c4-4055-9c3f-8b0bf21de7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4A4C51-E7E8-4F2D-9F91-A80D251BF1B0}">
  <ds:schemaRefs>
    <ds:schemaRef ds:uri="bc19065c-442b-4e79-8790-d3cdb809c6b1"/>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55de36c1-23c4-4055-9c3f-8b0bf21de7e1"/>
    <ds:schemaRef ds:uri="http://purl.org/dc/dcmitype/"/>
  </ds:schemaRefs>
</ds:datastoreItem>
</file>

<file path=customXml/itemProps2.xml><?xml version="1.0" encoding="utf-8"?>
<ds:datastoreItem xmlns:ds="http://schemas.openxmlformats.org/officeDocument/2006/customXml" ds:itemID="{99A1D5F6-5585-474A-9C22-78064C41776B}">
  <ds:schemaRefs>
    <ds:schemaRef ds:uri="http://schemas.microsoft.com/sharepoint/v3/contenttype/forms"/>
  </ds:schemaRefs>
</ds:datastoreItem>
</file>

<file path=customXml/itemProps3.xml><?xml version="1.0" encoding="utf-8"?>
<ds:datastoreItem xmlns:ds="http://schemas.openxmlformats.org/officeDocument/2006/customXml" ds:itemID="{D46A6B1B-D9E1-498A-94A3-8CC4E969D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19065c-442b-4e79-8790-d3cdb809c6b1"/>
    <ds:schemaRef ds:uri="55de36c1-23c4-4055-9c3f-8b0bf21de7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9274667-2493-46b3-beaa-d7b77e1cb63a}" enabled="0" method="" siteId="{a9274667-2493-46b3-beaa-d7b77e1cb63a}" removed="1"/>
  <clbl:label id="{f03e95be-f593-41dc-b647-f46fbd6a5fa3}" enabled="1" method="Standard" siteId="{8c653938-6726-49c5-bca7-8e44a4bf202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Introductie en doelstellingen</vt:lpstr>
      <vt:lpstr>Projectoverzicht</vt:lpstr>
      <vt:lpstr>Processtappen</vt:lpstr>
      <vt:lpstr>Maatregelen</vt:lpstr>
      <vt:lpstr>Checklist Doelsoorten</vt:lpstr>
      <vt:lpstr>Dropdowns</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Schouten</dc:creator>
  <cp:keywords/>
  <dc:description/>
  <cp:lastModifiedBy>Jasmijn Groen</cp:lastModifiedBy>
  <cp:revision/>
  <dcterms:created xsi:type="dcterms:W3CDTF">2024-03-14T12:25:00Z</dcterms:created>
  <dcterms:modified xsi:type="dcterms:W3CDTF">2026-05-11T08:11:06Z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diaServiceImageTags">
    <vt:lpwstr/>
  </property>
  <property fmtid="{D5CDD505-2E9C-101B-9397-08002B2CF9AE}" pid="4" name="ContentTypeId">
    <vt:lpwstr>0x010100CFF142ED150D0A4EAB93C39450113BC7</vt:lpwstr>
  </property>
  <property fmtid="{D5CDD505-2E9C-101B-9397-08002B2CF9AE}" pid="5" name="Documentsoort">
    <vt:lpwstr/>
  </property>
  <property fmtid="{D5CDD505-2E9C-101B-9397-08002B2CF9AE}" pid="6" name="Teamtrefwoorden">
    <vt:lpwstr/>
  </property>
  <property fmtid="{D5CDD505-2E9C-101B-9397-08002B2CF9AE}" pid="7" name="_dlc_DocIdItemGuid">
    <vt:lpwstr>7e7847d9-0d68-48e1-921d-de08eb0b7460</vt:lpwstr>
  </property>
  <property fmtid="{D5CDD505-2E9C-101B-9397-08002B2CF9AE}" pid="8" name="CORSA_GUID">
    <vt:lpwstr>f173fbb3-107a-3982-eb14-a93a7834ac6e</vt:lpwstr>
  </property>
  <property fmtid="{D5CDD505-2E9C-101B-9397-08002B2CF9AE}" pid="9" name="CORSA_OBJECTTYPE">
    <vt:lpwstr>S</vt:lpwstr>
  </property>
  <property fmtid="{D5CDD505-2E9C-101B-9397-08002B2CF9AE}" pid="10" name="CORSA_OBJECTID">
    <vt:lpwstr>T26.01370</vt:lpwstr>
  </property>
  <property fmtid="{D5CDD505-2E9C-101B-9397-08002B2CF9AE}" pid="11" name="CORSA_VERSION">
    <vt:lpwstr>6</vt:lpwstr>
  </property>
</Properties>
</file>